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CV002FST03.dpc.pref.chiba.lg.jp\14030_水質保全課$\01_所属全体フォルダ\04 監視\101 公共用水域\R01\02_概要版\資料編20190626 p.21-50\"/>
    </mc:Choice>
  </mc:AlternateContent>
  <bookViews>
    <workbookView xWindow="1455" yWindow="300" windowWidth="11190" windowHeight="6345" tabRatio="672"/>
  </bookViews>
  <sheets>
    <sheet name="BOD" sheetId="1" r:id="rId1"/>
    <sheet name="COD" sheetId="4" r:id="rId2"/>
    <sheet name="全窒素" sheetId="13" r:id="rId3"/>
    <sheet name="全りん" sheetId="14" r:id="rId4"/>
    <sheet name="全亜鉛" sheetId="15" r:id="rId5"/>
    <sheet name="ノニル" sheetId="16" r:id="rId6"/>
    <sheet name="LAS" sheetId="17" r:id="rId7"/>
    <sheet name="vlookupリスト" sheetId="8" state="hidden" r:id="rId8"/>
  </sheets>
  <externalReferences>
    <externalReference r:id="rId9"/>
  </externalReferences>
  <definedNames>
    <definedName name="_xlnm.Print_Area" localSheetId="0">BOD!$A$1:$K$84</definedName>
    <definedName name="_xlnm.Print_Area" localSheetId="1">COD!$A$1:$O$42</definedName>
    <definedName name="_xlnm.Print_Area" localSheetId="6">LAS!$A$1:$L$112</definedName>
    <definedName name="_xlnm.Print_Area" localSheetId="5">ノニル!$A$1:$L$112</definedName>
    <definedName name="_xlnm.Print_Area" localSheetId="3">全りん!$A$1:$N$40</definedName>
    <definedName name="_xlnm.Print_Area" localSheetId="4">全亜鉛!$A$1:$L$112</definedName>
    <definedName name="_xlnm.Print_Area" localSheetId="2">全窒素!$A$1:$N$40</definedName>
    <definedName name="東京湾内湾">[1]平成15年度!$P$10:$P$70,[1]平成15年度!$P$82:$P$85</definedName>
  </definedNames>
  <calcPr calcId="162913"/>
</workbook>
</file>

<file path=xl/calcChain.xml><?xml version="1.0" encoding="utf-8"?>
<calcChain xmlns="http://schemas.openxmlformats.org/spreadsheetml/2006/main">
  <c r="L104" i="17" l="1"/>
  <c r="J104" i="17"/>
  <c r="L102" i="17"/>
  <c r="J102" i="17"/>
  <c r="H102" i="17"/>
  <c r="J100" i="17"/>
  <c r="L99" i="17"/>
  <c r="J99" i="17"/>
  <c r="H99" i="17"/>
  <c r="L83" i="17"/>
  <c r="J83" i="17"/>
  <c r="H83" i="17"/>
  <c r="L78" i="17"/>
  <c r="J78" i="17"/>
  <c r="J77" i="17"/>
  <c r="H77" i="17"/>
  <c r="J75" i="17"/>
  <c r="L70" i="17"/>
  <c r="L69" i="17"/>
  <c r="L68" i="17"/>
  <c r="L67" i="17"/>
  <c r="L66" i="17"/>
  <c r="L55" i="17"/>
  <c r="J55" i="17"/>
  <c r="L54" i="17"/>
  <c r="J54" i="17"/>
  <c r="L53" i="17"/>
  <c r="J53" i="17"/>
  <c r="L52" i="17"/>
  <c r="J52" i="17"/>
  <c r="L51" i="17"/>
  <c r="J51" i="17"/>
  <c r="L50" i="17"/>
  <c r="J50" i="17"/>
  <c r="L49" i="17"/>
  <c r="J49" i="17"/>
  <c r="L48" i="17"/>
  <c r="J48" i="17"/>
  <c r="L46" i="17"/>
  <c r="J46" i="17"/>
  <c r="L45" i="17"/>
  <c r="J45" i="17"/>
  <c r="L44" i="17"/>
  <c r="J44" i="17"/>
  <c r="L43" i="17"/>
  <c r="J43" i="17"/>
  <c r="L42" i="17"/>
  <c r="J42" i="17"/>
  <c r="L41" i="17"/>
  <c r="J41" i="17"/>
  <c r="L40" i="17"/>
  <c r="J40" i="17"/>
  <c r="L39" i="17"/>
  <c r="J39" i="17"/>
  <c r="L38" i="17"/>
  <c r="J38" i="17"/>
  <c r="L37" i="17"/>
  <c r="J37" i="17"/>
  <c r="L36" i="17"/>
  <c r="J36" i="17"/>
  <c r="H36" i="17"/>
  <c r="L35" i="17"/>
  <c r="J35" i="17"/>
  <c r="L34" i="17"/>
  <c r="J34" i="17"/>
  <c r="L33" i="17"/>
  <c r="J33" i="17"/>
  <c r="L32" i="17"/>
  <c r="J32" i="17"/>
  <c r="L31" i="17"/>
  <c r="J31" i="17"/>
  <c r="J30" i="17"/>
  <c r="L28" i="17"/>
  <c r="J28" i="17"/>
  <c r="H28" i="17"/>
  <c r="L27" i="17"/>
  <c r="J27" i="17"/>
  <c r="L26" i="17"/>
  <c r="J26" i="17"/>
  <c r="L24" i="17"/>
  <c r="J24" i="17"/>
  <c r="H24" i="17"/>
  <c r="L23" i="17"/>
  <c r="J23" i="17"/>
  <c r="L22" i="17"/>
  <c r="J22" i="17"/>
  <c r="L21" i="17"/>
  <c r="J21" i="17"/>
  <c r="H21" i="17"/>
  <c r="L20" i="17"/>
  <c r="J20" i="17"/>
  <c r="H20" i="17"/>
  <c r="L19" i="17"/>
  <c r="J19" i="17"/>
  <c r="L18" i="17"/>
  <c r="J18" i="17"/>
  <c r="L15" i="17"/>
  <c r="J15" i="17"/>
  <c r="H15" i="17"/>
  <c r="L14" i="17"/>
  <c r="J14" i="17"/>
  <c r="H14" i="17"/>
  <c r="L13" i="17"/>
  <c r="J13" i="17"/>
  <c r="H13" i="17"/>
  <c r="L12" i="17"/>
  <c r="J12" i="17"/>
  <c r="H12" i="17"/>
  <c r="L11" i="17"/>
  <c r="J11" i="17"/>
  <c r="H11" i="17"/>
  <c r="L10" i="17"/>
  <c r="J10" i="17"/>
  <c r="H10" i="17"/>
  <c r="L5" i="17"/>
  <c r="J5" i="17"/>
  <c r="H5" i="17"/>
  <c r="L10" i="16"/>
  <c r="J10" i="16"/>
  <c r="H10" i="16"/>
  <c r="L105" i="15"/>
  <c r="J105" i="15"/>
  <c r="H105" i="15"/>
  <c r="L103" i="15"/>
  <c r="J103" i="15"/>
  <c r="H103" i="15"/>
  <c r="L102" i="15"/>
  <c r="J102" i="15"/>
  <c r="H102" i="15"/>
  <c r="L101" i="15"/>
  <c r="J101" i="15"/>
  <c r="H101" i="15"/>
  <c r="L100" i="15"/>
  <c r="J100" i="15"/>
  <c r="H100" i="15"/>
  <c r="L84" i="15"/>
  <c r="J84" i="15"/>
  <c r="H84" i="15"/>
  <c r="L79" i="15"/>
  <c r="J79" i="15"/>
  <c r="H79" i="15"/>
  <c r="L78" i="15"/>
  <c r="J78" i="15"/>
  <c r="H78" i="15"/>
  <c r="L77" i="15"/>
  <c r="J77" i="15"/>
  <c r="H77" i="15"/>
  <c r="L76" i="15"/>
  <c r="J76" i="15"/>
  <c r="H76" i="15"/>
  <c r="L71" i="15"/>
  <c r="J71" i="15"/>
  <c r="H71" i="15"/>
  <c r="L70" i="15"/>
  <c r="J70" i="15"/>
  <c r="H70" i="15"/>
  <c r="L69" i="15"/>
  <c r="J69" i="15"/>
  <c r="H69" i="15"/>
  <c r="L68" i="15"/>
  <c r="J68" i="15"/>
  <c r="H68" i="15"/>
  <c r="L67" i="15"/>
  <c r="J67" i="15"/>
  <c r="H67" i="15"/>
  <c r="L66" i="15"/>
  <c r="J66" i="15"/>
  <c r="H66" i="15"/>
  <c r="L65" i="15"/>
  <c r="J65" i="15"/>
  <c r="H65" i="15"/>
  <c r="L64" i="15"/>
  <c r="J64" i="15"/>
  <c r="H64" i="15"/>
  <c r="L63" i="15"/>
  <c r="J63" i="15"/>
  <c r="H63" i="15"/>
  <c r="L62" i="15"/>
  <c r="J62" i="15"/>
  <c r="H62" i="15"/>
  <c r="L61" i="15"/>
  <c r="J61" i="15"/>
  <c r="H61" i="15"/>
  <c r="L60" i="15"/>
  <c r="J60" i="15"/>
  <c r="H60" i="15"/>
  <c r="L54" i="15"/>
  <c r="J54" i="15"/>
  <c r="H54" i="15"/>
  <c r="L53" i="15"/>
  <c r="J53" i="15"/>
  <c r="H53" i="15"/>
  <c r="L52" i="15"/>
  <c r="J52" i="15"/>
  <c r="H52" i="15"/>
  <c r="L51" i="15"/>
  <c r="J51" i="15"/>
  <c r="H51" i="15"/>
  <c r="L50" i="15"/>
  <c r="J50" i="15"/>
  <c r="H50" i="15"/>
  <c r="L49" i="15"/>
  <c r="J49" i="15"/>
  <c r="H49" i="15"/>
  <c r="L48" i="15"/>
  <c r="J48" i="15"/>
  <c r="H48" i="15"/>
  <c r="L47" i="15"/>
  <c r="J47" i="15"/>
  <c r="H47" i="15"/>
  <c r="J46" i="15"/>
  <c r="H46" i="15"/>
  <c r="L45" i="15"/>
  <c r="J45" i="15"/>
  <c r="H45" i="15"/>
  <c r="L44" i="15"/>
  <c r="J44" i="15"/>
  <c r="H44" i="15"/>
  <c r="L43" i="15"/>
  <c r="J43" i="15"/>
  <c r="H43" i="15"/>
  <c r="L42" i="15"/>
  <c r="J42" i="15"/>
  <c r="H42" i="15"/>
  <c r="L41" i="15"/>
  <c r="J41" i="15"/>
  <c r="H41" i="15"/>
  <c r="L40" i="15"/>
  <c r="J40" i="15"/>
  <c r="H40" i="15"/>
  <c r="L39" i="15"/>
  <c r="J39" i="15"/>
  <c r="H39" i="15"/>
  <c r="L38" i="15"/>
  <c r="J38" i="15"/>
  <c r="H38" i="15"/>
  <c r="L37" i="15"/>
  <c r="J37" i="15"/>
  <c r="H37" i="15"/>
  <c r="L36" i="15"/>
  <c r="J36" i="15"/>
  <c r="H36" i="15"/>
  <c r="L35" i="15"/>
  <c r="J35" i="15"/>
  <c r="H35" i="15"/>
  <c r="L34" i="15"/>
  <c r="J34" i="15"/>
  <c r="H34" i="15"/>
  <c r="L33" i="15"/>
  <c r="J33" i="15"/>
  <c r="H33" i="15"/>
  <c r="L32" i="15"/>
  <c r="J32" i="15"/>
  <c r="H32" i="15"/>
  <c r="L31" i="15"/>
  <c r="J31" i="15"/>
  <c r="H31" i="15"/>
  <c r="L30" i="15"/>
  <c r="J30" i="15"/>
  <c r="H30" i="15"/>
  <c r="L28" i="15"/>
  <c r="J28" i="15"/>
  <c r="H28" i="15"/>
  <c r="L27" i="15"/>
  <c r="J27" i="15"/>
  <c r="H27" i="15"/>
  <c r="L26" i="15"/>
  <c r="J26" i="15"/>
  <c r="H26" i="15"/>
  <c r="L25" i="15"/>
  <c r="J25" i="15"/>
  <c r="H25" i="15"/>
  <c r="L24" i="15"/>
  <c r="J24" i="15"/>
  <c r="H24" i="15"/>
  <c r="L23" i="15"/>
  <c r="J23" i="15"/>
  <c r="H23" i="15"/>
  <c r="L22" i="15"/>
  <c r="J22" i="15"/>
  <c r="H22" i="15"/>
  <c r="L21" i="15"/>
  <c r="J21" i="15"/>
  <c r="H21" i="15"/>
  <c r="L20" i="15"/>
  <c r="J20" i="15"/>
  <c r="H20" i="15"/>
  <c r="L19" i="15"/>
  <c r="J19" i="15"/>
  <c r="H19" i="15"/>
  <c r="L18" i="15"/>
  <c r="J18" i="15"/>
  <c r="H18" i="15"/>
  <c r="L16" i="15"/>
  <c r="J16" i="15"/>
  <c r="H16" i="15"/>
  <c r="L15" i="15"/>
  <c r="J15" i="15"/>
  <c r="H15" i="15"/>
  <c r="L14" i="15"/>
  <c r="J14" i="15"/>
  <c r="H14" i="15"/>
  <c r="L13" i="15"/>
  <c r="J13" i="15"/>
  <c r="H13" i="15"/>
  <c r="L12" i="15"/>
  <c r="J12" i="15"/>
  <c r="H12" i="15"/>
  <c r="L11" i="15"/>
  <c r="J11" i="15"/>
  <c r="H11" i="15"/>
  <c r="L10" i="15"/>
  <c r="J10" i="15"/>
  <c r="H10" i="15"/>
  <c r="L5" i="15"/>
  <c r="J5" i="15"/>
  <c r="H5" i="15"/>
  <c r="M30" i="14" l="1"/>
  <c r="K30" i="14"/>
  <c r="I30" i="14"/>
  <c r="M21" i="14"/>
  <c r="K21" i="14"/>
  <c r="I21" i="14"/>
  <c r="M16" i="14"/>
  <c r="K16" i="14"/>
  <c r="I16" i="14"/>
  <c r="M15" i="14"/>
  <c r="K15" i="14"/>
  <c r="I15" i="14"/>
  <c r="M14" i="14"/>
  <c r="K14" i="14"/>
  <c r="M13" i="14"/>
  <c r="K13" i="14"/>
  <c r="M12" i="14"/>
  <c r="K12" i="14"/>
  <c r="M11" i="14"/>
  <c r="K11" i="14"/>
  <c r="I11" i="14"/>
  <c r="M30" i="13"/>
  <c r="K30" i="13"/>
  <c r="I30" i="13"/>
  <c r="M21" i="13"/>
  <c r="K21" i="13"/>
  <c r="I21" i="13"/>
  <c r="M16" i="13"/>
  <c r="K16" i="13"/>
  <c r="I16" i="13"/>
  <c r="M15" i="13"/>
  <c r="K15" i="13"/>
  <c r="I15" i="13"/>
  <c r="M11" i="13"/>
  <c r="K11" i="13"/>
  <c r="I11" i="13"/>
  <c r="M6" i="13"/>
  <c r="K6" i="13"/>
  <c r="I6" i="13"/>
  <c r="M5" i="13"/>
  <c r="K5" i="13"/>
  <c r="I5" i="13"/>
  <c r="M32" i="4" l="1"/>
  <c r="K32" i="4"/>
  <c r="M31" i="4"/>
  <c r="K31" i="4"/>
  <c r="M30" i="4"/>
  <c r="K30" i="4"/>
  <c r="M25" i="4"/>
  <c r="K25" i="4"/>
  <c r="M22" i="4"/>
  <c r="K22" i="4"/>
  <c r="M19" i="4"/>
  <c r="K19" i="4"/>
  <c r="M17" i="4"/>
  <c r="K17" i="4"/>
  <c r="M16" i="4"/>
  <c r="K16" i="4"/>
  <c r="M15" i="4"/>
  <c r="K15" i="4"/>
  <c r="M13" i="4"/>
  <c r="K13" i="4"/>
  <c r="I84" i="1"/>
  <c r="G84" i="1"/>
  <c r="I83" i="1"/>
  <c r="G83" i="1"/>
  <c r="I82" i="1"/>
  <c r="G82" i="1"/>
  <c r="I81" i="1"/>
  <c r="G81" i="1"/>
  <c r="I80" i="1"/>
  <c r="G80" i="1"/>
  <c r="I79" i="1"/>
  <c r="G79" i="1"/>
  <c r="I78" i="1"/>
  <c r="G78" i="1"/>
  <c r="I77" i="1"/>
  <c r="G77" i="1"/>
  <c r="I76" i="1"/>
  <c r="G76" i="1"/>
  <c r="I75" i="1"/>
  <c r="G75" i="1"/>
  <c r="I74" i="1"/>
  <c r="G74" i="1"/>
  <c r="I73" i="1"/>
  <c r="G73" i="1"/>
  <c r="I72" i="1"/>
  <c r="G72" i="1"/>
  <c r="I71" i="1"/>
  <c r="G71" i="1"/>
  <c r="I70" i="1"/>
  <c r="G70" i="1"/>
  <c r="I69" i="1"/>
  <c r="G69" i="1"/>
  <c r="I68" i="1"/>
  <c r="G68" i="1"/>
  <c r="I67" i="1"/>
  <c r="G67" i="1"/>
  <c r="I66" i="1"/>
  <c r="G66" i="1"/>
  <c r="I65" i="1"/>
  <c r="G65" i="1"/>
  <c r="I64" i="1"/>
  <c r="G64" i="1"/>
  <c r="I63" i="1"/>
  <c r="G63" i="1"/>
  <c r="I62" i="1"/>
  <c r="G62" i="1"/>
  <c r="I61" i="1"/>
  <c r="G61" i="1"/>
  <c r="I60" i="1"/>
  <c r="G60" i="1"/>
  <c r="I59" i="1"/>
  <c r="G59" i="1"/>
  <c r="I58" i="1"/>
  <c r="G58" i="1"/>
  <c r="I57" i="1"/>
  <c r="G57" i="1"/>
  <c r="I56" i="1"/>
  <c r="G56" i="1"/>
  <c r="I55" i="1"/>
  <c r="G55" i="1"/>
  <c r="I54" i="1"/>
  <c r="G54" i="1"/>
  <c r="I53" i="1"/>
  <c r="G53" i="1"/>
  <c r="I52" i="1"/>
  <c r="G52" i="1"/>
  <c r="I51" i="1"/>
  <c r="G51" i="1"/>
  <c r="I50" i="1"/>
  <c r="G50" i="1"/>
  <c r="I49" i="1"/>
  <c r="G49"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19" i="1"/>
  <c r="G19" i="1"/>
  <c r="I17" i="1"/>
  <c r="G17" i="1"/>
  <c r="I16" i="1"/>
  <c r="G16" i="1"/>
  <c r="I15" i="1"/>
  <c r="G15" i="1"/>
  <c r="I14" i="1"/>
  <c r="G14" i="1"/>
  <c r="I13" i="1"/>
  <c r="G13" i="1"/>
  <c r="I12" i="1"/>
  <c r="G12" i="1"/>
  <c r="I11" i="1"/>
  <c r="G11" i="1"/>
  <c r="I10" i="1"/>
  <c r="G10" i="1"/>
  <c r="I9" i="1"/>
  <c r="G9" i="1"/>
  <c r="I7" i="1"/>
  <c r="G7" i="1"/>
  <c r="O32" i="4" l="1"/>
  <c r="O31" i="4"/>
  <c r="O30" i="4"/>
  <c r="O25" i="4"/>
  <c r="O22" i="4"/>
  <c r="O19" i="4"/>
  <c r="O17" i="4"/>
  <c r="O16" i="4"/>
  <c r="O15" i="4"/>
  <c r="O13" i="4"/>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3" i="1"/>
  <c r="K42" i="1"/>
  <c r="K41" i="1"/>
  <c r="K40" i="1"/>
  <c r="K39" i="1"/>
  <c r="K38" i="1"/>
  <c r="K37" i="1"/>
  <c r="K36" i="1"/>
  <c r="K35" i="1"/>
  <c r="K34" i="1"/>
  <c r="K33" i="1"/>
  <c r="K32" i="1"/>
  <c r="K31" i="1"/>
  <c r="K30" i="1"/>
  <c r="K29" i="1"/>
  <c r="K28" i="1"/>
  <c r="K27" i="1"/>
  <c r="K26" i="1"/>
  <c r="K25" i="1"/>
  <c r="K24" i="1"/>
  <c r="K23" i="1"/>
  <c r="K22" i="1"/>
  <c r="K21" i="1"/>
  <c r="K19" i="1"/>
  <c r="K17" i="1"/>
  <c r="K16" i="1"/>
  <c r="K15" i="1"/>
  <c r="K14" i="1"/>
  <c r="K13" i="1"/>
  <c r="K12" i="1"/>
  <c r="K11" i="1"/>
  <c r="K10" i="1"/>
  <c r="K9" i="1"/>
  <c r="K7" i="1"/>
</calcChain>
</file>

<file path=xl/sharedStrings.xml><?xml version="1.0" encoding="utf-8"?>
<sst xmlns="http://schemas.openxmlformats.org/spreadsheetml/2006/main" count="2355" uniqueCount="494">
  <si>
    <t>水域名</t>
    <rPh sb="0" eb="2">
      <t>スイイキ</t>
    </rPh>
    <rPh sb="2" eb="3">
      <t>メイ</t>
    </rPh>
    <phoneticPr fontId="2"/>
  </si>
  <si>
    <t>指定年月日</t>
    <rPh sb="0" eb="2">
      <t>シテイ</t>
    </rPh>
    <rPh sb="2" eb="5">
      <t>ネンガッピ</t>
    </rPh>
    <phoneticPr fontId="2"/>
  </si>
  <si>
    <t>測定地点名</t>
    <rPh sb="0" eb="2">
      <t>ソクテイ</t>
    </rPh>
    <rPh sb="2" eb="4">
      <t>チテン</t>
    </rPh>
    <rPh sb="4" eb="5">
      <t>メイ</t>
    </rPh>
    <phoneticPr fontId="2"/>
  </si>
  <si>
    <t>７５％値</t>
    <rPh sb="3" eb="4">
      <t>アタイ</t>
    </rPh>
    <phoneticPr fontId="2"/>
  </si>
  <si>
    <t>江戸川上流</t>
    <rPh sb="0" eb="3">
      <t>エドガワ</t>
    </rPh>
    <rPh sb="3" eb="5">
      <t>ジョウリュウ</t>
    </rPh>
    <phoneticPr fontId="2"/>
  </si>
  <si>
    <t>印旛放水路（上流）</t>
    <rPh sb="0" eb="2">
      <t>インバ</t>
    </rPh>
    <rPh sb="2" eb="4">
      <t>ホウスイ</t>
    </rPh>
    <rPh sb="4" eb="5">
      <t>ロ</t>
    </rPh>
    <rPh sb="6" eb="8">
      <t>ジョウリュウ</t>
    </rPh>
    <phoneticPr fontId="2"/>
  </si>
  <si>
    <t>流山橋</t>
    <rPh sb="0" eb="2">
      <t>ナガレヤマ</t>
    </rPh>
    <rPh sb="2" eb="3">
      <t>バシ</t>
    </rPh>
    <phoneticPr fontId="2"/>
  </si>
  <si>
    <t>江戸川中流</t>
    <rPh sb="0" eb="3">
      <t>エドガワ</t>
    </rPh>
    <rPh sb="3" eb="5">
      <t>チュウリュウ</t>
    </rPh>
    <phoneticPr fontId="2"/>
  </si>
  <si>
    <t>江戸川水門</t>
    <rPh sb="0" eb="3">
      <t>エドガワ</t>
    </rPh>
    <rPh sb="3" eb="5">
      <t>スイモン</t>
    </rPh>
    <phoneticPr fontId="2"/>
  </si>
  <si>
    <t>江戸川下流（２）</t>
    <rPh sb="0" eb="3">
      <t>エドガワ</t>
    </rPh>
    <rPh sb="3" eb="5">
      <t>カリュウ</t>
    </rPh>
    <phoneticPr fontId="2"/>
  </si>
  <si>
    <t>江戸川下流（１）</t>
    <rPh sb="0" eb="3">
      <t>エドガワ</t>
    </rPh>
    <rPh sb="3" eb="5">
      <t>カリュウ</t>
    </rPh>
    <phoneticPr fontId="2"/>
  </si>
  <si>
    <t>利根運河</t>
    <rPh sb="0" eb="2">
      <t>トネ</t>
    </rPh>
    <rPh sb="2" eb="4">
      <t>ウンガ</t>
    </rPh>
    <phoneticPr fontId="2"/>
  </si>
  <si>
    <t>浦安橋</t>
    <rPh sb="0" eb="2">
      <t>ウラヤス</t>
    </rPh>
    <rPh sb="2" eb="3">
      <t>バシ</t>
    </rPh>
    <phoneticPr fontId="2"/>
  </si>
  <si>
    <t>東西線鉄橋</t>
    <rPh sb="0" eb="3">
      <t>トウザイセン</t>
    </rPh>
    <rPh sb="3" eb="5">
      <t>テッキョウ</t>
    </rPh>
    <phoneticPr fontId="2"/>
  </si>
  <si>
    <t>運河橋</t>
    <rPh sb="0" eb="2">
      <t>ウンガ</t>
    </rPh>
    <rPh sb="2" eb="3">
      <t>バシ</t>
    </rPh>
    <phoneticPr fontId="2"/>
  </si>
  <si>
    <t>坂川</t>
    <rPh sb="0" eb="2">
      <t>サカガワ</t>
    </rPh>
    <phoneticPr fontId="2"/>
  </si>
  <si>
    <t>弁天橋</t>
    <rPh sb="0" eb="3">
      <t>ベンテンバシ</t>
    </rPh>
    <phoneticPr fontId="2"/>
  </si>
  <si>
    <t>新坂川</t>
    <rPh sb="0" eb="1">
      <t>シン</t>
    </rPh>
    <rPh sb="1" eb="3">
      <t>サカガワ</t>
    </rPh>
    <phoneticPr fontId="2"/>
  </si>
  <si>
    <t>さかね橋</t>
    <rPh sb="3" eb="4">
      <t>バシ</t>
    </rPh>
    <phoneticPr fontId="2"/>
  </si>
  <si>
    <t>国分川</t>
    <rPh sb="0" eb="2">
      <t>コクブン</t>
    </rPh>
    <rPh sb="2" eb="3">
      <t>ガワ</t>
    </rPh>
    <phoneticPr fontId="2"/>
  </si>
  <si>
    <t>須和田橋</t>
    <rPh sb="0" eb="3">
      <t>スワダ</t>
    </rPh>
    <rPh sb="3" eb="4">
      <t>バシ</t>
    </rPh>
    <phoneticPr fontId="2"/>
  </si>
  <si>
    <t>春木川</t>
    <rPh sb="0" eb="2">
      <t>ハルキ</t>
    </rPh>
    <rPh sb="2" eb="3">
      <t>カワ</t>
    </rPh>
    <phoneticPr fontId="2"/>
  </si>
  <si>
    <t>国分川合流前</t>
    <rPh sb="0" eb="2">
      <t>コクブン</t>
    </rPh>
    <rPh sb="2" eb="3">
      <t>ガワ</t>
    </rPh>
    <rPh sb="3" eb="5">
      <t>ゴウリュウ</t>
    </rPh>
    <rPh sb="5" eb="6">
      <t>マエ</t>
    </rPh>
    <phoneticPr fontId="2"/>
  </si>
  <si>
    <t>真間川</t>
    <rPh sb="0" eb="2">
      <t>ママ</t>
    </rPh>
    <rPh sb="2" eb="3">
      <t>ガワ</t>
    </rPh>
    <phoneticPr fontId="2"/>
  </si>
  <si>
    <t>根本水門</t>
    <rPh sb="0" eb="2">
      <t>ネモト</t>
    </rPh>
    <rPh sb="2" eb="4">
      <t>スイモン</t>
    </rPh>
    <phoneticPr fontId="2"/>
  </si>
  <si>
    <t>三戸前橋</t>
    <rPh sb="0" eb="2">
      <t>ミト</t>
    </rPh>
    <rPh sb="2" eb="3">
      <t>マエ</t>
    </rPh>
    <rPh sb="3" eb="4">
      <t>ハシ</t>
    </rPh>
    <phoneticPr fontId="2"/>
  </si>
  <si>
    <t>水郷大橋（佐原）</t>
    <rPh sb="0" eb="2">
      <t>スイゴウ</t>
    </rPh>
    <rPh sb="2" eb="4">
      <t>オオハシ</t>
    </rPh>
    <rPh sb="5" eb="7">
      <t>サワラ</t>
    </rPh>
    <phoneticPr fontId="2"/>
  </si>
  <si>
    <t>亀成川</t>
    <rPh sb="0" eb="1">
      <t>カメ</t>
    </rPh>
    <rPh sb="1" eb="3">
      <t>ナリガワ</t>
    </rPh>
    <phoneticPr fontId="2"/>
  </si>
  <si>
    <t>金山落</t>
    <rPh sb="0" eb="2">
      <t>カナヤマ</t>
    </rPh>
    <rPh sb="2" eb="3">
      <t>オ</t>
    </rPh>
    <phoneticPr fontId="2"/>
  </si>
  <si>
    <t>大津川</t>
    <rPh sb="0" eb="2">
      <t>オオツ</t>
    </rPh>
    <rPh sb="2" eb="3">
      <t>カワ</t>
    </rPh>
    <phoneticPr fontId="2"/>
  </si>
  <si>
    <t>大堀川</t>
    <rPh sb="0" eb="2">
      <t>オオホリ</t>
    </rPh>
    <rPh sb="2" eb="3">
      <t>ガワ</t>
    </rPh>
    <phoneticPr fontId="2"/>
  </si>
  <si>
    <t>鹿島川</t>
    <rPh sb="0" eb="2">
      <t>カシマ</t>
    </rPh>
    <rPh sb="2" eb="3">
      <t>ガワ</t>
    </rPh>
    <phoneticPr fontId="2"/>
  </si>
  <si>
    <t>高崎川</t>
    <rPh sb="0" eb="2">
      <t>タカサキ</t>
    </rPh>
    <rPh sb="2" eb="3">
      <t>ガワ</t>
    </rPh>
    <phoneticPr fontId="2"/>
  </si>
  <si>
    <t>手繰川</t>
    <rPh sb="0" eb="2">
      <t>テグ</t>
    </rPh>
    <rPh sb="2" eb="3">
      <t>ガワ</t>
    </rPh>
    <phoneticPr fontId="2"/>
  </si>
  <si>
    <t>師戸川</t>
    <rPh sb="0" eb="3">
      <t>シトカワ</t>
    </rPh>
    <phoneticPr fontId="2"/>
  </si>
  <si>
    <t>神崎川</t>
    <rPh sb="0" eb="2">
      <t>カンザキ</t>
    </rPh>
    <rPh sb="2" eb="3">
      <t>カワ</t>
    </rPh>
    <phoneticPr fontId="2"/>
  </si>
  <si>
    <t>桑納川</t>
    <rPh sb="0" eb="1">
      <t>クワ</t>
    </rPh>
    <rPh sb="1" eb="2">
      <t>オサ</t>
    </rPh>
    <rPh sb="2" eb="3">
      <t>カワ</t>
    </rPh>
    <phoneticPr fontId="2"/>
  </si>
  <si>
    <t>長門川</t>
    <rPh sb="0" eb="2">
      <t>ナガト</t>
    </rPh>
    <rPh sb="2" eb="3">
      <t>カワ</t>
    </rPh>
    <phoneticPr fontId="2"/>
  </si>
  <si>
    <t>根木名川</t>
    <rPh sb="0" eb="1">
      <t>ネ</t>
    </rPh>
    <rPh sb="1" eb="2">
      <t>キ</t>
    </rPh>
    <rPh sb="2" eb="3">
      <t>ナ</t>
    </rPh>
    <rPh sb="3" eb="4">
      <t>カワ</t>
    </rPh>
    <phoneticPr fontId="2"/>
  </si>
  <si>
    <t>大須賀川</t>
    <rPh sb="0" eb="3">
      <t>オオスガ</t>
    </rPh>
    <rPh sb="3" eb="4">
      <t>カワ</t>
    </rPh>
    <phoneticPr fontId="2"/>
  </si>
  <si>
    <t>小野川</t>
    <rPh sb="0" eb="2">
      <t>オノ</t>
    </rPh>
    <rPh sb="2" eb="3">
      <t>カワ</t>
    </rPh>
    <phoneticPr fontId="2"/>
  </si>
  <si>
    <t>黒部川上流</t>
    <rPh sb="0" eb="2">
      <t>クロベ</t>
    </rPh>
    <rPh sb="2" eb="3">
      <t>ガワ</t>
    </rPh>
    <rPh sb="3" eb="5">
      <t>ジョウリュウ</t>
    </rPh>
    <phoneticPr fontId="2"/>
  </si>
  <si>
    <t>黒部川下流</t>
    <rPh sb="0" eb="2">
      <t>クロベ</t>
    </rPh>
    <rPh sb="2" eb="3">
      <t>ガワ</t>
    </rPh>
    <rPh sb="3" eb="5">
      <t>カリュウ</t>
    </rPh>
    <phoneticPr fontId="2"/>
  </si>
  <si>
    <t>清水川</t>
    <rPh sb="0" eb="3">
      <t>シミズガワ</t>
    </rPh>
    <phoneticPr fontId="2"/>
  </si>
  <si>
    <t>高田川</t>
    <rPh sb="0" eb="2">
      <t>タカダ</t>
    </rPh>
    <rPh sb="2" eb="3">
      <t>ガワ</t>
    </rPh>
    <phoneticPr fontId="2"/>
  </si>
  <si>
    <t>新川上流</t>
    <rPh sb="0" eb="2">
      <t>シンカワ</t>
    </rPh>
    <rPh sb="2" eb="4">
      <t>ジョウリュウ</t>
    </rPh>
    <phoneticPr fontId="2"/>
  </si>
  <si>
    <t>新川下流</t>
    <rPh sb="0" eb="2">
      <t>シンカワ</t>
    </rPh>
    <rPh sb="2" eb="4">
      <t>カリュウ</t>
    </rPh>
    <phoneticPr fontId="2"/>
  </si>
  <si>
    <t>栗山川上流</t>
    <rPh sb="0" eb="2">
      <t>クリヤマ</t>
    </rPh>
    <rPh sb="2" eb="3">
      <t>ガワ</t>
    </rPh>
    <rPh sb="3" eb="5">
      <t>ジョウリュウ</t>
    </rPh>
    <phoneticPr fontId="2"/>
  </si>
  <si>
    <t>栗山川下流</t>
    <rPh sb="0" eb="2">
      <t>クリヤマ</t>
    </rPh>
    <rPh sb="2" eb="3">
      <t>ガワ</t>
    </rPh>
    <rPh sb="3" eb="5">
      <t>カリュウ</t>
    </rPh>
    <phoneticPr fontId="2"/>
  </si>
  <si>
    <t>亀成橋</t>
    <rPh sb="0" eb="1">
      <t>カメ</t>
    </rPh>
    <rPh sb="1" eb="2">
      <t>ナリ</t>
    </rPh>
    <rPh sb="2" eb="3">
      <t>バシ</t>
    </rPh>
    <phoneticPr fontId="2"/>
  </si>
  <si>
    <t>名内橋</t>
    <rPh sb="0" eb="2">
      <t>ナウチ</t>
    </rPh>
    <rPh sb="2" eb="3">
      <t>バシ</t>
    </rPh>
    <phoneticPr fontId="2"/>
  </si>
  <si>
    <t>上沼橋</t>
    <rPh sb="0" eb="2">
      <t>カミヌマ</t>
    </rPh>
    <rPh sb="2" eb="3">
      <t>バシ</t>
    </rPh>
    <phoneticPr fontId="2"/>
  </si>
  <si>
    <t>北柏橋</t>
    <rPh sb="0" eb="1">
      <t>キタ</t>
    </rPh>
    <rPh sb="1" eb="2">
      <t>カシワ</t>
    </rPh>
    <rPh sb="2" eb="3">
      <t>バシ</t>
    </rPh>
    <phoneticPr fontId="2"/>
  </si>
  <si>
    <t>鹿島橋</t>
    <rPh sb="0" eb="2">
      <t>カシマ</t>
    </rPh>
    <rPh sb="2" eb="3">
      <t>バシ</t>
    </rPh>
    <phoneticPr fontId="2"/>
  </si>
  <si>
    <t>無名橋</t>
    <rPh sb="0" eb="2">
      <t>ムメイ</t>
    </rPh>
    <rPh sb="2" eb="3">
      <t>バシ</t>
    </rPh>
    <phoneticPr fontId="2"/>
  </si>
  <si>
    <t>師戸橋</t>
    <rPh sb="0" eb="1">
      <t>シ</t>
    </rPh>
    <rPh sb="1" eb="2">
      <t>ト</t>
    </rPh>
    <rPh sb="2" eb="3">
      <t>バシ</t>
    </rPh>
    <phoneticPr fontId="2"/>
  </si>
  <si>
    <t>神崎橋</t>
    <rPh sb="0" eb="2">
      <t>カンザキ</t>
    </rPh>
    <rPh sb="2" eb="3">
      <t>バシ</t>
    </rPh>
    <phoneticPr fontId="2"/>
  </si>
  <si>
    <t>桑納橋</t>
    <rPh sb="0" eb="1">
      <t>クワ</t>
    </rPh>
    <rPh sb="1" eb="2">
      <t>ノウ</t>
    </rPh>
    <rPh sb="2" eb="3">
      <t>バシ</t>
    </rPh>
    <phoneticPr fontId="2"/>
  </si>
  <si>
    <t>八千代橋</t>
    <rPh sb="0" eb="3">
      <t>ヤチヨ</t>
    </rPh>
    <rPh sb="3" eb="4">
      <t>バシ</t>
    </rPh>
    <phoneticPr fontId="2"/>
  </si>
  <si>
    <t>長門橋</t>
    <rPh sb="0" eb="2">
      <t>ナガト</t>
    </rPh>
    <rPh sb="2" eb="3">
      <t>バシ</t>
    </rPh>
    <phoneticPr fontId="2"/>
  </si>
  <si>
    <t>新川水門</t>
    <rPh sb="0" eb="2">
      <t>シンカワ</t>
    </rPh>
    <rPh sb="2" eb="4">
      <t>スイモン</t>
    </rPh>
    <phoneticPr fontId="2"/>
  </si>
  <si>
    <t>黄金橋</t>
    <rPh sb="0" eb="2">
      <t>コガネ</t>
    </rPh>
    <rPh sb="2" eb="3">
      <t>バシ</t>
    </rPh>
    <phoneticPr fontId="2"/>
  </si>
  <si>
    <t>小野川水門</t>
    <rPh sb="0" eb="3">
      <t>オノガワ</t>
    </rPh>
    <rPh sb="3" eb="5">
      <t>スイモン</t>
    </rPh>
    <phoneticPr fontId="2"/>
  </si>
  <si>
    <t>中央大橋</t>
    <rPh sb="0" eb="2">
      <t>チュウオウ</t>
    </rPh>
    <rPh sb="2" eb="4">
      <t>オオハシ</t>
    </rPh>
    <phoneticPr fontId="2"/>
  </si>
  <si>
    <t>黒部川水門</t>
    <rPh sb="0" eb="2">
      <t>クロベ</t>
    </rPh>
    <rPh sb="2" eb="3">
      <t>ガワ</t>
    </rPh>
    <rPh sb="3" eb="5">
      <t>スイモン</t>
    </rPh>
    <phoneticPr fontId="2"/>
  </si>
  <si>
    <t>白石取水場</t>
    <rPh sb="0" eb="2">
      <t>シライシ</t>
    </rPh>
    <rPh sb="2" eb="4">
      <t>シュスイ</t>
    </rPh>
    <rPh sb="4" eb="5">
      <t>ジョウ</t>
    </rPh>
    <phoneticPr fontId="2"/>
  </si>
  <si>
    <t>干潟大橋</t>
    <rPh sb="0" eb="2">
      <t>ヒガタ</t>
    </rPh>
    <rPh sb="2" eb="4">
      <t>オオハシ</t>
    </rPh>
    <phoneticPr fontId="2"/>
  </si>
  <si>
    <t>駒込堰</t>
    <rPh sb="0" eb="1">
      <t>コマ</t>
    </rPh>
    <rPh sb="1" eb="2">
      <t>コ</t>
    </rPh>
    <rPh sb="2" eb="3">
      <t>セキ</t>
    </rPh>
    <phoneticPr fontId="2"/>
  </si>
  <si>
    <t>新井橋</t>
    <rPh sb="0" eb="2">
      <t>アライ</t>
    </rPh>
    <rPh sb="2" eb="3">
      <t>バシ</t>
    </rPh>
    <phoneticPr fontId="2"/>
  </si>
  <si>
    <t>木戸橋</t>
    <rPh sb="0" eb="2">
      <t>キド</t>
    </rPh>
    <rPh sb="2" eb="3">
      <t>バシ</t>
    </rPh>
    <phoneticPr fontId="2"/>
  </si>
  <si>
    <t>A</t>
    <phoneticPr fontId="2"/>
  </si>
  <si>
    <t>ロ</t>
    <phoneticPr fontId="2"/>
  </si>
  <si>
    <t>B</t>
    <phoneticPr fontId="2"/>
  </si>
  <si>
    <t>C</t>
    <phoneticPr fontId="2"/>
  </si>
  <si>
    <t>B</t>
    <phoneticPr fontId="2"/>
  </si>
  <si>
    <t>ロ</t>
    <phoneticPr fontId="2"/>
  </si>
  <si>
    <t>E</t>
    <phoneticPr fontId="2"/>
  </si>
  <si>
    <t>ハ</t>
    <phoneticPr fontId="2"/>
  </si>
  <si>
    <t>E</t>
    <phoneticPr fontId="2"/>
  </si>
  <si>
    <t>ハ</t>
    <phoneticPr fontId="2"/>
  </si>
  <si>
    <t>E</t>
    <phoneticPr fontId="2"/>
  </si>
  <si>
    <t>ハ</t>
    <phoneticPr fontId="2"/>
  </si>
  <si>
    <t>E</t>
    <phoneticPr fontId="2"/>
  </si>
  <si>
    <t>ハ</t>
    <phoneticPr fontId="2"/>
  </si>
  <si>
    <t>ハ</t>
    <phoneticPr fontId="2"/>
  </si>
  <si>
    <t>イ</t>
    <phoneticPr fontId="2"/>
  </si>
  <si>
    <t>B</t>
    <phoneticPr fontId="2"/>
  </si>
  <si>
    <t>イ</t>
    <phoneticPr fontId="2"/>
  </si>
  <si>
    <t>ハ</t>
    <phoneticPr fontId="2"/>
  </si>
  <si>
    <t>C</t>
    <phoneticPr fontId="2"/>
  </si>
  <si>
    <t>ハ</t>
    <phoneticPr fontId="2"/>
  </si>
  <si>
    <t>D</t>
    <phoneticPr fontId="2"/>
  </si>
  <si>
    <t>A</t>
    <phoneticPr fontId="2"/>
  </si>
  <si>
    <t>C</t>
    <phoneticPr fontId="2"/>
  </si>
  <si>
    <t>ハ</t>
    <phoneticPr fontId="2"/>
  </si>
  <si>
    <t>C</t>
    <phoneticPr fontId="2"/>
  </si>
  <si>
    <t>ハ</t>
    <phoneticPr fontId="2"/>
  </si>
  <si>
    <t>B</t>
    <phoneticPr fontId="2"/>
  </si>
  <si>
    <t>イ</t>
    <phoneticPr fontId="2"/>
  </si>
  <si>
    <t>D</t>
    <phoneticPr fontId="2"/>
  </si>
  <si>
    <t>ハ</t>
    <phoneticPr fontId="2"/>
  </si>
  <si>
    <t>C</t>
    <phoneticPr fontId="2"/>
  </si>
  <si>
    <t>ハ</t>
    <phoneticPr fontId="2"/>
  </si>
  <si>
    <t>B</t>
    <phoneticPr fontId="2"/>
  </si>
  <si>
    <t>ニ</t>
    <phoneticPr fontId="2"/>
  </si>
  <si>
    <t>B</t>
    <phoneticPr fontId="2"/>
  </si>
  <si>
    <t>ハ</t>
    <phoneticPr fontId="2"/>
  </si>
  <si>
    <t>A</t>
    <phoneticPr fontId="2"/>
  </si>
  <si>
    <t>ロ</t>
    <phoneticPr fontId="2"/>
  </si>
  <si>
    <t>B</t>
    <phoneticPr fontId="2"/>
  </si>
  <si>
    <t>B</t>
    <phoneticPr fontId="2"/>
  </si>
  <si>
    <t>A</t>
    <phoneticPr fontId="2"/>
  </si>
  <si>
    <t>ロ</t>
    <phoneticPr fontId="2"/>
  </si>
  <si>
    <t>A</t>
    <phoneticPr fontId="2"/>
  </si>
  <si>
    <t>ロ</t>
    <phoneticPr fontId="2"/>
  </si>
  <si>
    <t>A</t>
    <phoneticPr fontId="2"/>
  </si>
  <si>
    <t>イ</t>
    <phoneticPr fontId="2"/>
  </si>
  <si>
    <t>C</t>
    <phoneticPr fontId="2"/>
  </si>
  <si>
    <t>判　定</t>
    <rPh sb="0" eb="1">
      <t>ハン</t>
    </rPh>
    <rPh sb="2" eb="3">
      <t>サダム</t>
    </rPh>
    <phoneticPr fontId="2"/>
  </si>
  <si>
    <t>高谷川</t>
    <rPh sb="0" eb="2">
      <t>タカヤ</t>
    </rPh>
    <rPh sb="2" eb="3">
      <t>ガワ</t>
    </rPh>
    <phoneticPr fontId="2"/>
  </si>
  <si>
    <t>作田川</t>
    <rPh sb="0" eb="1">
      <t>サク</t>
    </rPh>
    <rPh sb="1" eb="3">
      <t>タガワ</t>
    </rPh>
    <phoneticPr fontId="2"/>
  </si>
  <si>
    <t>真亀川</t>
    <rPh sb="0" eb="2">
      <t>マガメ</t>
    </rPh>
    <rPh sb="2" eb="3">
      <t>ガワ</t>
    </rPh>
    <phoneticPr fontId="2"/>
  </si>
  <si>
    <t>南白亀川</t>
    <rPh sb="0" eb="1">
      <t>ミナミ</t>
    </rPh>
    <rPh sb="1" eb="2">
      <t>シロ</t>
    </rPh>
    <rPh sb="2" eb="3">
      <t>カメ</t>
    </rPh>
    <rPh sb="3" eb="4">
      <t>カワ</t>
    </rPh>
    <phoneticPr fontId="2"/>
  </si>
  <si>
    <t>夷隅川上流</t>
    <rPh sb="0" eb="2">
      <t>イスミ</t>
    </rPh>
    <rPh sb="2" eb="3">
      <t>ガワ</t>
    </rPh>
    <rPh sb="3" eb="5">
      <t>ジョウリュウ</t>
    </rPh>
    <phoneticPr fontId="2"/>
  </si>
  <si>
    <t>夷隅川下流</t>
    <rPh sb="0" eb="2">
      <t>イスミ</t>
    </rPh>
    <rPh sb="2" eb="3">
      <t>ガワ</t>
    </rPh>
    <rPh sb="3" eb="5">
      <t>カリュウ</t>
    </rPh>
    <phoneticPr fontId="2"/>
  </si>
  <si>
    <t>二夕間川</t>
    <rPh sb="0" eb="2">
      <t>ニセキ</t>
    </rPh>
    <rPh sb="2" eb="4">
      <t>ハザマカワ</t>
    </rPh>
    <phoneticPr fontId="2"/>
  </si>
  <si>
    <t>袋倉川</t>
    <rPh sb="0" eb="1">
      <t>フクロ</t>
    </rPh>
    <rPh sb="1" eb="2">
      <t>クラ</t>
    </rPh>
    <rPh sb="2" eb="3">
      <t>カワ</t>
    </rPh>
    <phoneticPr fontId="2"/>
  </si>
  <si>
    <t>加茂川</t>
    <rPh sb="0" eb="3">
      <t>カモガワ</t>
    </rPh>
    <phoneticPr fontId="2"/>
  </si>
  <si>
    <t>三原川</t>
    <rPh sb="0" eb="2">
      <t>ミハラ</t>
    </rPh>
    <rPh sb="2" eb="3">
      <t>ガワ</t>
    </rPh>
    <phoneticPr fontId="2"/>
  </si>
  <si>
    <t>丸山川</t>
    <rPh sb="0" eb="2">
      <t>マルヤマ</t>
    </rPh>
    <rPh sb="2" eb="3">
      <t>ガワ</t>
    </rPh>
    <phoneticPr fontId="2"/>
  </si>
  <si>
    <t>瀬戸川</t>
    <rPh sb="0" eb="2">
      <t>セト</t>
    </rPh>
    <rPh sb="2" eb="3">
      <t>カワ</t>
    </rPh>
    <phoneticPr fontId="2"/>
  </si>
  <si>
    <t>長尾川</t>
    <rPh sb="0" eb="2">
      <t>ナガオ</t>
    </rPh>
    <rPh sb="2" eb="3">
      <t>カワ</t>
    </rPh>
    <phoneticPr fontId="2"/>
  </si>
  <si>
    <t>汐入川</t>
    <rPh sb="0" eb="1">
      <t>シオ</t>
    </rPh>
    <rPh sb="1" eb="2">
      <t>ハイ</t>
    </rPh>
    <rPh sb="2" eb="3">
      <t>カワ</t>
    </rPh>
    <phoneticPr fontId="2"/>
  </si>
  <si>
    <t>平久里川</t>
    <rPh sb="0" eb="1">
      <t>タイ</t>
    </rPh>
    <rPh sb="1" eb="3">
      <t>クリ</t>
    </rPh>
    <rPh sb="3" eb="4">
      <t>ガワ</t>
    </rPh>
    <phoneticPr fontId="2"/>
  </si>
  <si>
    <t>増間川</t>
    <rPh sb="0" eb="2">
      <t>マスマ</t>
    </rPh>
    <rPh sb="2" eb="3">
      <t>ガワ</t>
    </rPh>
    <phoneticPr fontId="2"/>
  </si>
  <si>
    <t>湊川</t>
    <rPh sb="0" eb="1">
      <t>ミナト</t>
    </rPh>
    <rPh sb="1" eb="2">
      <t>カワ</t>
    </rPh>
    <phoneticPr fontId="2"/>
  </si>
  <si>
    <t>染川</t>
    <rPh sb="0" eb="1">
      <t>ソ</t>
    </rPh>
    <rPh sb="1" eb="2">
      <t>カワ</t>
    </rPh>
    <phoneticPr fontId="2"/>
  </si>
  <si>
    <t>小糸川上流</t>
    <rPh sb="0" eb="2">
      <t>コイト</t>
    </rPh>
    <rPh sb="2" eb="3">
      <t>ガワ</t>
    </rPh>
    <rPh sb="3" eb="5">
      <t>ジョウリュウ</t>
    </rPh>
    <phoneticPr fontId="2"/>
  </si>
  <si>
    <t>小糸川下流</t>
    <rPh sb="0" eb="2">
      <t>コイト</t>
    </rPh>
    <rPh sb="2" eb="3">
      <t>ガワ</t>
    </rPh>
    <rPh sb="3" eb="5">
      <t>カリュウ</t>
    </rPh>
    <phoneticPr fontId="2"/>
  </si>
  <si>
    <t>小櫃川上流</t>
    <rPh sb="0" eb="2">
      <t>オビツ</t>
    </rPh>
    <rPh sb="2" eb="3">
      <t>カワ</t>
    </rPh>
    <rPh sb="3" eb="5">
      <t>ジョウリュウ</t>
    </rPh>
    <phoneticPr fontId="2"/>
  </si>
  <si>
    <t>小櫃川下流</t>
    <rPh sb="0" eb="2">
      <t>オビツ</t>
    </rPh>
    <rPh sb="2" eb="3">
      <t>カワ</t>
    </rPh>
    <rPh sb="3" eb="5">
      <t>カリュウ</t>
    </rPh>
    <phoneticPr fontId="2"/>
  </si>
  <si>
    <t>御腹川</t>
    <rPh sb="0" eb="2">
      <t>オナカ</t>
    </rPh>
    <rPh sb="2" eb="3">
      <t>カワ</t>
    </rPh>
    <phoneticPr fontId="2"/>
  </si>
  <si>
    <t>養老川上流</t>
    <rPh sb="0" eb="2">
      <t>ヨウロウ</t>
    </rPh>
    <rPh sb="2" eb="3">
      <t>ガワ</t>
    </rPh>
    <rPh sb="3" eb="5">
      <t>ジョウリュウ</t>
    </rPh>
    <phoneticPr fontId="2"/>
  </si>
  <si>
    <t>養老川中流</t>
    <rPh sb="0" eb="2">
      <t>ヨウロウ</t>
    </rPh>
    <rPh sb="2" eb="3">
      <t>ガワ</t>
    </rPh>
    <rPh sb="3" eb="5">
      <t>チュウリュウ</t>
    </rPh>
    <phoneticPr fontId="2"/>
  </si>
  <si>
    <t>養老川下流</t>
    <rPh sb="0" eb="2">
      <t>ヨウロウ</t>
    </rPh>
    <rPh sb="2" eb="3">
      <t>ガワ</t>
    </rPh>
    <rPh sb="3" eb="5">
      <t>カリュウ</t>
    </rPh>
    <phoneticPr fontId="2"/>
  </si>
  <si>
    <t>村田川</t>
    <rPh sb="0" eb="2">
      <t>ムラタ</t>
    </rPh>
    <rPh sb="2" eb="3">
      <t>ガワ</t>
    </rPh>
    <phoneticPr fontId="2"/>
  </si>
  <si>
    <t>都川</t>
    <rPh sb="0" eb="1">
      <t>ミヤコ</t>
    </rPh>
    <rPh sb="1" eb="2">
      <t>カワ</t>
    </rPh>
    <phoneticPr fontId="2"/>
  </si>
  <si>
    <t>葭川</t>
    <rPh sb="1" eb="2">
      <t>カワ</t>
    </rPh>
    <phoneticPr fontId="2"/>
  </si>
  <si>
    <t>印旛放水路（下流）</t>
    <rPh sb="0" eb="2">
      <t>インバ</t>
    </rPh>
    <rPh sb="2" eb="4">
      <t>ホウスイ</t>
    </rPh>
    <rPh sb="4" eb="5">
      <t>ロ</t>
    </rPh>
    <rPh sb="6" eb="8">
      <t>カリュウ</t>
    </rPh>
    <phoneticPr fontId="2"/>
  </si>
  <si>
    <t>海老川</t>
    <rPh sb="0" eb="2">
      <t>エビ</t>
    </rPh>
    <rPh sb="2" eb="3">
      <t>ガワ</t>
    </rPh>
    <phoneticPr fontId="2"/>
  </si>
  <si>
    <t>与平橋</t>
    <rPh sb="0" eb="2">
      <t>ヨヘイ</t>
    </rPh>
    <rPh sb="2" eb="3">
      <t>バシ</t>
    </rPh>
    <phoneticPr fontId="2"/>
  </si>
  <si>
    <t>龍宮大橋</t>
    <rPh sb="0" eb="2">
      <t>リュウグウ</t>
    </rPh>
    <rPh sb="2" eb="4">
      <t>オオハシ</t>
    </rPh>
    <phoneticPr fontId="2"/>
  </si>
  <si>
    <t>真亀橋</t>
    <rPh sb="0" eb="2">
      <t>マガメ</t>
    </rPh>
    <rPh sb="2" eb="3">
      <t>バシ</t>
    </rPh>
    <phoneticPr fontId="2"/>
  </si>
  <si>
    <t>観音堂橋</t>
    <rPh sb="0" eb="3">
      <t>カンノンドウ</t>
    </rPh>
    <rPh sb="3" eb="4">
      <t>バシ</t>
    </rPh>
    <phoneticPr fontId="2"/>
  </si>
  <si>
    <t>昭和橋</t>
    <rPh sb="0" eb="2">
      <t>ショウワ</t>
    </rPh>
    <rPh sb="2" eb="3">
      <t>バシ</t>
    </rPh>
    <phoneticPr fontId="2"/>
  </si>
  <si>
    <t>北川橋</t>
    <rPh sb="0" eb="2">
      <t>キタガワ</t>
    </rPh>
    <rPh sb="2" eb="3">
      <t>バシ</t>
    </rPh>
    <phoneticPr fontId="2"/>
  </si>
  <si>
    <t>中之橋</t>
    <rPh sb="0" eb="1">
      <t>ナカ</t>
    </rPh>
    <rPh sb="1" eb="2">
      <t>ノ</t>
    </rPh>
    <rPh sb="2" eb="3">
      <t>バシ</t>
    </rPh>
    <phoneticPr fontId="2"/>
  </si>
  <si>
    <t>三口橋</t>
    <rPh sb="0" eb="2">
      <t>ミツクチ</t>
    </rPh>
    <rPh sb="2" eb="3">
      <t>バシ</t>
    </rPh>
    <phoneticPr fontId="2"/>
  </si>
  <si>
    <t>江東橋</t>
    <rPh sb="0" eb="2">
      <t>コウトウ</t>
    </rPh>
    <rPh sb="2" eb="3">
      <t>バシ</t>
    </rPh>
    <phoneticPr fontId="2"/>
  </si>
  <si>
    <t>坂本</t>
    <rPh sb="0" eb="2">
      <t>サカモト</t>
    </rPh>
    <phoneticPr fontId="2"/>
  </si>
  <si>
    <t>横渚取水口</t>
    <rPh sb="0" eb="1">
      <t>ヨコ</t>
    </rPh>
    <rPh sb="1" eb="2">
      <t>ナギサ</t>
    </rPh>
    <rPh sb="2" eb="5">
      <t>シュスイコウ</t>
    </rPh>
    <phoneticPr fontId="2"/>
  </si>
  <si>
    <t>加茂川橋</t>
    <rPh sb="0" eb="3">
      <t>カモガワ</t>
    </rPh>
    <rPh sb="3" eb="4">
      <t>バシ</t>
    </rPh>
    <phoneticPr fontId="2"/>
  </si>
  <si>
    <t>三原橋</t>
    <rPh sb="0" eb="2">
      <t>ミハラ</t>
    </rPh>
    <rPh sb="2" eb="3">
      <t>バシ</t>
    </rPh>
    <phoneticPr fontId="2"/>
  </si>
  <si>
    <t>朝夷橋</t>
    <rPh sb="0" eb="1">
      <t>アサ</t>
    </rPh>
    <rPh sb="1" eb="2">
      <t>イ</t>
    </rPh>
    <rPh sb="2" eb="3">
      <t>バシ</t>
    </rPh>
    <phoneticPr fontId="2"/>
  </si>
  <si>
    <t>瀬戸川橋</t>
    <rPh sb="0" eb="3">
      <t>セトガワ</t>
    </rPh>
    <rPh sb="3" eb="4">
      <t>バシ</t>
    </rPh>
    <phoneticPr fontId="2"/>
  </si>
  <si>
    <t>上水道取水口</t>
    <rPh sb="0" eb="3">
      <t>ジョウスイドウ</t>
    </rPh>
    <rPh sb="3" eb="6">
      <t>シュスイコウ</t>
    </rPh>
    <phoneticPr fontId="2"/>
  </si>
  <si>
    <t>要橋</t>
    <rPh sb="0" eb="1">
      <t>カナメ</t>
    </rPh>
    <rPh sb="1" eb="2">
      <t>バシ</t>
    </rPh>
    <phoneticPr fontId="2"/>
  </si>
  <si>
    <t>平成橋</t>
    <rPh sb="0" eb="2">
      <t>ヘイセイ</t>
    </rPh>
    <rPh sb="2" eb="3">
      <t>バシ</t>
    </rPh>
    <phoneticPr fontId="2"/>
  </si>
  <si>
    <t>池田橋</t>
    <rPh sb="0" eb="2">
      <t>イケダ</t>
    </rPh>
    <rPh sb="2" eb="3">
      <t>バシ</t>
    </rPh>
    <phoneticPr fontId="2"/>
  </si>
  <si>
    <t>湊橋</t>
    <rPh sb="0" eb="1">
      <t>ミナト</t>
    </rPh>
    <rPh sb="1" eb="2">
      <t>バシ</t>
    </rPh>
    <phoneticPr fontId="2"/>
  </si>
  <si>
    <t>川向橋</t>
    <rPh sb="0" eb="1">
      <t>カワ</t>
    </rPh>
    <rPh sb="1" eb="2">
      <t>ム</t>
    </rPh>
    <rPh sb="2" eb="3">
      <t>バシ</t>
    </rPh>
    <phoneticPr fontId="2"/>
  </si>
  <si>
    <t>人見橋</t>
    <rPh sb="0" eb="1">
      <t>ヒト</t>
    </rPh>
    <rPh sb="1" eb="2">
      <t>ミ</t>
    </rPh>
    <rPh sb="2" eb="3">
      <t>バシ</t>
    </rPh>
    <phoneticPr fontId="2"/>
  </si>
  <si>
    <t>岩田橋</t>
    <rPh sb="0" eb="2">
      <t>イワタ</t>
    </rPh>
    <rPh sb="2" eb="3">
      <t>バシ</t>
    </rPh>
    <phoneticPr fontId="2"/>
  </si>
  <si>
    <t>小櫃橋</t>
    <rPh sb="0" eb="2">
      <t>オビツ</t>
    </rPh>
    <rPh sb="2" eb="3">
      <t>バシ</t>
    </rPh>
    <phoneticPr fontId="2"/>
  </si>
  <si>
    <t>御腹川橋</t>
    <rPh sb="0" eb="2">
      <t>オナカ</t>
    </rPh>
    <rPh sb="2" eb="4">
      <t>カワハシ</t>
    </rPh>
    <phoneticPr fontId="2"/>
  </si>
  <si>
    <t>持田崎橋</t>
    <rPh sb="0" eb="2">
      <t>モチダ</t>
    </rPh>
    <rPh sb="2" eb="3">
      <t>ザキ</t>
    </rPh>
    <rPh sb="3" eb="4">
      <t>バシ</t>
    </rPh>
    <phoneticPr fontId="2"/>
  </si>
  <si>
    <t>養老大橋</t>
    <rPh sb="0" eb="2">
      <t>ヨウロウ</t>
    </rPh>
    <rPh sb="2" eb="4">
      <t>オオハシ</t>
    </rPh>
    <phoneticPr fontId="2"/>
  </si>
  <si>
    <t>新村田橋</t>
    <rPh sb="0" eb="1">
      <t>シン</t>
    </rPh>
    <rPh sb="1" eb="3">
      <t>ムラタ</t>
    </rPh>
    <rPh sb="3" eb="4">
      <t>バシ</t>
    </rPh>
    <phoneticPr fontId="2"/>
  </si>
  <si>
    <t>都橋</t>
    <rPh sb="0" eb="1">
      <t>ミヤコ</t>
    </rPh>
    <rPh sb="1" eb="2">
      <t>バシ</t>
    </rPh>
    <phoneticPr fontId="2"/>
  </si>
  <si>
    <t>日本橋</t>
    <rPh sb="0" eb="3">
      <t>ニホンバシ</t>
    </rPh>
    <phoneticPr fontId="2"/>
  </si>
  <si>
    <t>新花見川橋</t>
    <rPh sb="0" eb="1">
      <t>シン</t>
    </rPh>
    <rPh sb="1" eb="4">
      <t>ハナミガワ</t>
    </rPh>
    <rPh sb="4" eb="5">
      <t>バシ</t>
    </rPh>
    <phoneticPr fontId="2"/>
  </si>
  <si>
    <t>ロ</t>
    <phoneticPr fontId="2"/>
  </si>
  <si>
    <t>イ</t>
    <phoneticPr fontId="2"/>
  </si>
  <si>
    <t>ロ</t>
    <phoneticPr fontId="2"/>
  </si>
  <si>
    <t>A</t>
    <phoneticPr fontId="2"/>
  </si>
  <si>
    <t>ロ</t>
    <phoneticPr fontId="2"/>
  </si>
  <si>
    <t>A</t>
    <phoneticPr fontId="2"/>
  </si>
  <si>
    <t>ロ</t>
    <phoneticPr fontId="2"/>
  </si>
  <si>
    <t>C</t>
    <phoneticPr fontId="2"/>
  </si>
  <si>
    <t>ロ</t>
    <phoneticPr fontId="2"/>
  </si>
  <si>
    <t>ロ</t>
    <phoneticPr fontId="2"/>
  </si>
  <si>
    <t>B</t>
    <phoneticPr fontId="2"/>
  </si>
  <si>
    <t>ロ</t>
    <phoneticPr fontId="2"/>
  </si>
  <si>
    <t>A</t>
    <phoneticPr fontId="2"/>
  </si>
  <si>
    <t>A</t>
    <phoneticPr fontId="2"/>
  </si>
  <si>
    <t>イ</t>
    <phoneticPr fontId="2"/>
  </si>
  <si>
    <t>A</t>
    <phoneticPr fontId="2"/>
  </si>
  <si>
    <t>イ</t>
    <phoneticPr fontId="2"/>
  </si>
  <si>
    <t>A</t>
    <phoneticPr fontId="2"/>
  </si>
  <si>
    <t>A</t>
    <phoneticPr fontId="2"/>
  </si>
  <si>
    <t>ハ</t>
    <phoneticPr fontId="2"/>
  </si>
  <si>
    <t>B</t>
    <phoneticPr fontId="2"/>
  </si>
  <si>
    <t>B</t>
    <phoneticPr fontId="2"/>
  </si>
  <si>
    <t>ロ</t>
    <phoneticPr fontId="2"/>
  </si>
  <si>
    <t>A</t>
    <phoneticPr fontId="2"/>
  </si>
  <si>
    <t>イ</t>
    <phoneticPr fontId="2"/>
  </si>
  <si>
    <t>イ</t>
    <phoneticPr fontId="2"/>
  </si>
  <si>
    <t>C</t>
    <phoneticPr fontId="2"/>
  </si>
  <si>
    <t>イ</t>
    <phoneticPr fontId="2"/>
  </si>
  <si>
    <t>B</t>
    <phoneticPr fontId="2"/>
  </si>
  <si>
    <t>イ</t>
    <phoneticPr fontId="2"/>
  </si>
  <si>
    <t>C</t>
    <phoneticPr fontId="2"/>
  </si>
  <si>
    <t>ロ</t>
    <phoneticPr fontId="2"/>
  </si>
  <si>
    <t>イ</t>
    <phoneticPr fontId="2"/>
  </si>
  <si>
    <t>A</t>
    <phoneticPr fontId="2"/>
  </si>
  <si>
    <t>イ</t>
    <phoneticPr fontId="2"/>
  </si>
  <si>
    <t>B</t>
    <phoneticPr fontId="2"/>
  </si>
  <si>
    <t>C</t>
    <phoneticPr fontId="2"/>
  </si>
  <si>
    <t>ロ</t>
    <phoneticPr fontId="2"/>
  </si>
  <si>
    <t>C</t>
    <phoneticPr fontId="2"/>
  </si>
  <si>
    <t>ロ</t>
    <phoneticPr fontId="2"/>
  </si>
  <si>
    <t>E</t>
    <phoneticPr fontId="2"/>
  </si>
  <si>
    <t>E</t>
    <phoneticPr fontId="2"/>
  </si>
  <si>
    <t>E</t>
    <phoneticPr fontId="2"/>
  </si>
  <si>
    <t>ハ</t>
    <phoneticPr fontId="2"/>
  </si>
  <si>
    <t>浅井橋</t>
    <rPh sb="0" eb="1">
      <t>アサ</t>
    </rPh>
    <rPh sb="1" eb="3">
      <t>イハシ</t>
    </rPh>
    <phoneticPr fontId="2"/>
  </si>
  <si>
    <t>木戸川</t>
    <rPh sb="0" eb="2">
      <t>キド</t>
    </rPh>
    <rPh sb="2" eb="3">
      <t>カワ</t>
    </rPh>
    <phoneticPr fontId="2"/>
  </si>
  <si>
    <t>清水橋</t>
    <rPh sb="0" eb="2">
      <t>シミズ</t>
    </rPh>
    <rPh sb="2" eb="3">
      <t>バシ</t>
    </rPh>
    <phoneticPr fontId="2"/>
  </si>
  <si>
    <t>待崎川</t>
    <rPh sb="0" eb="1">
      <t>マ</t>
    </rPh>
    <rPh sb="1" eb="2">
      <t>ザキ</t>
    </rPh>
    <rPh sb="2" eb="3">
      <t>カワ</t>
    </rPh>
    <phoneticPr fontId="2"/>
  </si>
  <si>
    <t>粟倉橋</t>
    <rPh sb="0" eb="1">
      <t>アワ</t>
    </rPh>
    <rPh sb="1" eb="2">
      <t>クラ</t>
    </rPh>
    <rPh sb="2" eb="3">
      <t>バシ</t>
    </rPh>
    <phoneticPr fontId="2"/>
  </si>
  <si>
    <t>矢切取水場</t>
    <rPh sb="0" eb="2">
      <t>ヤギリ</t>
    </rPh>
    <rPh sb="2" eb="4">
      <t>シュスイ</t>
    </rPh>
    <rPh sb="4" eb="5">
      <t>ジョウ</t>
    </rPh>
    <phoneticPr fontId="2"/>
  </si>
  <si>
    <t>木戸大橋</t>
    <rPh sb="0" eb="2">
      <t>キド</t>
    </rPh>
    <rPh sb="2" eb="4">
      <t>オオハシ</t>
    </rPh>
    <phoneticPr fontId="2"/>
  </si>
  <si>
    <t>竜灯橋</t>
    <rPh sb="0" eb="1">
      <t>リュウ</t>
    </rPh>
    <rPh sb="1" eb="2">
      <t>ヒ</t>
    </rPh>
    <rPh sb="2" eb="3">
      <t>バシ</t>
    </rPh>
    <phoneticPr fontId="2"/>
  </si>
  <si>
    <t>類型</t>
    <rPh sb="0" eb="1">
      <t>ルイ</t>
    </rPh>
    <phoneticPr fontId="2"/>
  </si>
  <si>
    <t>期間</t>
    <rPh sb="0" eb="1">
      <t>キ</t>
    </rPh>
    <phoneticPr fontId="2"/>
  </si>
  <si>
    <t>　（単位：mg/L）</t>
    <rPh sb="2" eb="4">
      <t>タンイ</t>
    </rPh>
    <phoneticPr fontId="2"/>
  </si>
  <si>
    <t>イ</t>
    <phoneticPr fontId="2"/>
  </si>
  <si>
    <t>一宮川上流</t>
    <rPh sb="0" eb="1">
      <t>イチ</t>
    </rPh>
    <rPh sb="1" eb="2">
      <t>ミヤ</t>
    </rPh>
    <rPh sb="2" eb="3">
      <t>ガワ</t>
    </rPh>
    <rPh sb="3" eb="5">
      <t>ジョウリュウ</t>
    </rPh>
    <phoneticPr fontId="2"/>
  </si>
  <si>
    <t>一宮川中流</t>
    <rPh sb="0" eb="1">
      <t>イチ</t>
    </rPh>
    <rPh sb="1" eb="2">
      <t>ミヤ</t>
    </rPh>
    <rPh sb="2" eb="3">
      <t>ガワ</t>
    </rPh>
    <rPh sb="3" eb="5">
      <t>チュウリュウ</t>
    </rPh>
    <phoneticPr fontId="2"/>
  </si>
  <si>
    <t>一宮川下流</t>
    <rPh sb="0" eb="1">
      <t>イチ</t>
    </rPh>
    <rPh sb="1" eb="2">
      <t>ミヤ</t>
    </rPh>
    <rPh sb="2" eb="3">
      <t>ガワ</t>
    </rPh>
    <rPh sb="3" eb="5">
      <t>カリュウ</t>
    </rPh>
    <phoneticPr fontId="2"/>
  </si>
  <si>
    <t>注1：「○」印は環境基準の達成を、「×」印は未達成を示す。</t>
    <rPh sb="0" eb="1">
      <t>チュウ</t>
    </rPh>
    <phoneticPr fontId="2"/>
  </si>
  <si>
    <t>注2：期間のイ、ロ、ハ、ニは、次のとおり。　　　　　　　　　　　　　　　　　　　　　　　　　　　　　</t>
    <rPh sb="15" eb="16">
      <t>ツギ</t>
    </rPh>
    <phoneticPr fontId="2"/>
  </si>
  <si>
    <t>　「イ」：直ちに達成。　　　　　　　　　　　　　　　　　　　　　　　　　　　　　　　　　　　　　</t>
  </si>
  <si>
    <t>　　</t>
    <phoneticPr fontId="2"/>
  </si>
  <si>
    <t>　「ロ」：５年以内で可及的速やかに達成。　　　　　　　　　　　　　　　　　　　　　　　　　　　</t>
    <rPh sb="13" eb="14">
      <t>スミ</t>
    </rPh>
    <phoneticPr fontId="2"/>
  </si>
  <si>
    <t>　「ハ」：５年を超える期間で可及的速やかに達成。　　　　　　　　　　　　　　　　　　</t>
    <rPh sb="8" eb="9">
      <t>コ</t>
    </rPh>
    <rPh sb="11" eb="13">
      <t>キカン</t>
    </rPh>
    <rPh sb="14" eb="17">
      <t>カキュウテキ</t>
    </rPh>
    <rPh sb="17" eb="18">
      <t>スミ</t>
    </rPh>
    <rPh sb="21" eb="23">
      <t>タッセイ</t>
    </rPh>
    <phoneticPr fontId="2"/>
  </si>
  <si>
    <t>１　水域別環境基準達成状況</t>
    <rPh sb="2" eb="4">
      <t>スイイキ</t>
    </rPh>
    <rPh sb="4" eb="5">
      <t>ベツ</t>
    </rPh>
    <rPh sb="5" eb="7">
      <t>カンキョウ</t>
    </rPh>
    <rPh sb="7" eb="9">
      <t>キジュン</t>
    </rPh>
    <rPh sb="9" eb="11">
      <t>タッセイ</t>
    </rPh>
    <rPh sb="11" eb="13">
      <t>ジョウキョウ</t>
    </rPh>
    <phoneticPr fontId="2"/>
  </si>
  <si>
    <t>印旛沼</t>
    <phoneticPr fontId="2"/>
  </si>
  <si>
    <t>A</t>
  </si>
  <si>
    <t>ロ</t>
  </si>
  <si>
    <t>上水道取水口下</t>
  </si>
  <si>
    <t>手賀沼</t>
    <phoneticPr fontId="2"/>
  </si>
  <si>
    <t>B</t>
  </si>
  <si>
    <t>ハ</t>
  </si>
  <si>
    <t>手賀沼中央</t>
  </si>
  <si>
    <t>高滝ダム貯水池</t>
    <phoneticPr fontId="2"/>
  </si>
  <si>
    <t>加茂橋下流部</t>
  </si>
  <si>
    <t>亀山ダム貯水池</t>
    <phoneticPr fontId="2"/>
  </si>
  <si>
    <t>堤体直上流部</t>
  </si>
  <si>
    <t>海域（ＣOD）</t>
    <rPh sb="0" eb="2">
      <t>カイイキ</t>
    </rPh>
    <phoneticPr fontId="2"/>
  </si>
  <si>
    <t>東京湾1</t>
  </si>
  <si>
    <t>東京湾3</t>
  </si>
  <si>
    <t>東京湾（4）</t>
  </si>
  <si>
    <t>C</t>
  </si>
  <si>
    <t>イ</t>
  </si>
  <si>
    <t>東京湾2</t>
  </si>
  <si>
    <t>東京湾（3）</t>
  </si>
  <si>
    <t>船橋1</t>
  </si>
  <si>
    <t>東京湾4</t>
  </si>
  <si>
    <t>東京湾8</t>
  </si>
  <si>
    <t>千葉港（甲）</t>
  </si>
  <si>
    <t>東京湾5</t>
  </si>
  <si>
    <t>東京湾7</t>
  </si>
  <si>
    <t>東京湾12</t>
  </si>
  <si>
    <t>千葉港（乙）</t>
  </si>
  <si>
    <t>東京湾6</t>
  </si>
  <si>
    <t>東京湾9</t>
  </si>
  <si>
    <t>東京湾11</t>
  </si>
  <si>
    <t>東京湾13</t>
  </si>
  <si>
    <t>東京湾14</t>
  </si>
  <si>
    <t>東京湾10</t>
  </si>
  <si>
    <t>東京湾15</t>
  </si>
  <si>
    <t>東京湾18</t>
  </si>
  <si>
    <t>東京湾（2）</t>
  </si>
  <si>
    <t>東京湾16</t>
  </si>
  <si>
    <t>東京湾（1）</t>
  </si>
  <si>
    <t>東京湾17</t>
  </si>
  <si>
    <t>東京湾19</t>
  </si>
  <si>
    <t>東京湾20</t>
  </si>
  <si>
    <t>河川（BOD）</t>
    <rPh sb="0" eb="2">
      <t>カセン</t>
    </rPh>
    <phoneticPr fontId="2"/>
  </si>
  <si>
    <t>湖沼（COD）</t>
    <rPh sb="0" eb="2">
      <t>コショウ</t>
    </rPh>
    <phoneticPr fontId="2"/>
  </si>
  <si>
    <t>注3：「※」印の水域の評価については、他都県（東京都、神奈川県及び埼玉県）の測定データも一部加味している。</t>
    <rPh sb="8" eb="10">
      <t>スイイキ</t>
    </rPh>
    <rPh sb="11" eb="13">
      <t>ヒョウカ</t>
    </rPh>
    <rPh sb="19" eb="20">
      <t>ホカ</t>
    </rPh>
    <rPh sb="20" eb="22">
      <t>トケン</t>
    </rPh>
    <rPh sb="23" eb="26">
      <t>トウキョウト</t>
    </rPh>
    <rPh sb="31" eb="32">
      <t>オヨ</t>
    </rPh>
    <rPh sb="33" eb="36">
      <t>サイタマケン</t>
    </rPh>
    <rPh sb="44" eb="46">
      <t>イチブ</t>
    </rPh>
    <phoneticPr fontId="2"/>
  </si>
  <si>
    <r>
      <t>東京湾（9）</t>
    </r>
    <r>
      <rPr>
        <vertAlign val="superscript"/>
        <sz val="14"/>
        <rFont val="ＭＳ Ｐ明朝"/>
        <family val="1"/>
        <charset val="128"/>
      </rPr>
      <t>※</t>
    </r>
    <phoneticPr fontId="2"/>
  </si>
  <si>
    <r>
      <t>東京湾（11）</t>
    </r>
    <r>
      <rPr>
        <vertAlign val="superscript"/>
        <sz val="14"/>
        <rFont val="ＭＳ Ｐ明朝"/>
        <family val="1"/>
        <charset val="128"/>
      </rPr>
      <t>※</t>
    </r>
    <phoneticPr fontId="2"/>
  </si>
  <si>
    <r>
      <t>東京湾（16）</t>
    </r>
    <r>
      <rPr>
        <vertAlign val="superscript"/>
        <sz val="14"/>
        <rFont val="ＭＳ Ｐ明朝"/>
        <family val="1"/>
        <charset val="128"/>
      </rPr>
      <t>※</t>
    </r>
    <phoneticPr fontId="2"/>
  </si>
  <si>
    <r>
      <t>東京湾（12）</t>
    </r>
    <r>
      <rPr>
        <vertAlign val="superscript"/>
        <sz val="14"/>
        <rFont val="ＭＳ Ｐ明朝"/>
        <family val="1"/>
        <charset val="128"/>
      </rPr>
      <t>※</t>
    </r>
    <phoneticPr fontId="2"/>
  </si>
  <si>
    <r>
      <t>東京湾（17）</t>
    </r>
    <r>
      <rPr>
        <vertAlign val="superscript"/>
        <sz val="14"/>
        <rFont val="ＭＳ Ｐ明朝"/>
        <family val="1"/>
        <charset val="128"/>
      </rPr>
      <t>※</t>
    </r>
    <phoneticPr fontId="2"/>
  </si>
  <si>
    <t>栄橋（布川）</t>
    <rPh sb="0" eb="1">
      <t>サカエ</t>
    </rPh>
    <rPh sb="1" eb="2">
      <t>バシ</t>
    </rPh>
    <rPh sb="3" eb="5">
      <t>ヌノカワ</t>
    </rPh>
    <phoneticPr fontId="2"/>
  </si>
  <si>
    <t>（１）BOD・COD</t>
    <phoneticPr fontId="2"/>
  </si>
  <si>
    <t>　「二」：段階的に暫定目標を達成しつつ、可及的速やかな達成に努める。</t>
    <rPh sb="2" eb="3">
      <t>ニ</t>
    </rPh>
    <rPh sb="5" eb="8">
      <t>ダンカイテキ</t>
    </rPh>
    <rPh sb="9" eb="11">
      <t>ザンテイ</t>
    </rPh>
    <rPh sb="11" eb="13">
      <t>モクヒョウ</t>
    </rPh>
    <rPh sb="14" eb="16">
      <t>タッセイ</t>
    </rPh>
    <rPh sb="20" eb="23">
      <t>カキュウテキ</t>
    </rPh>
    <rPh sb="23" eb="24">
      <t>スミ</t>
    </rPh>
    <rPh sb="27" eb="29">
      <t>タッセイ</t>
    </rPh>
    <rPh sb="30" eb="31">
      <t>ツト</t>
    </rPh>
    <phoneticPr fontId="2"/>
  </si>
  <si>
    <t>注4：BOD・CODの環境基準の評価は、当該水域内のすべての環境基準点の７５％値が、環境基準以下の場合に</t>
    <rPh sb="0" eb="1">
      <t>チュウ</t>
    </rPh>
    <phoneticPr fontId="7"/>
  </si>
  <si>
    <t xml:space="preserve">
　　　達成しているものとする。</t>
    <phoneticPr fontId="2"/>
  </si>
  <si>
    <t>利根川下流</t>
    <rPh sb="0" eb="3">
      <t>トネガワ</t>
    </rPh>
    <rPh sb="3" eb="5">
      <t>カリュウ</t>
    </rPh>
    <phoneticPr fontId="2"/>
  </si>
  <si>
    <t>東町地先</t>
    <rPh sb="0" eb="1">
      <t>ヒガシ</t>
    </rPh>
    <rPh sb="1" eb="2">
      <t>マチ</t>
    </rPh>
    <rPh sb="2" eb="3">
      <t>チ</t>
    </rPh>
    <rPh sb="3" eb="4">
      <t>サキ</t>
    </rPh>
    <phoneticPr fontId="2"/>
  </si>
  <si>
    <t>28年度</t>
    <rPh sb="2" eb="4">
      <t>ネンド</t>
    </rPh>
    <phoneticPr fontId="2"/>
  </si>
  <si>
    <t>河川</t>
    <rPh sb="0" eb="2">
      <t>カセン</t>
    </rPh>
    <phoneticPr fontId="2"/>
  </si>
  <si>
    <t>栄橋</t>
    <rPh sb="0" eb="1">
      <t>サカエ</t>
    </rPh>
    <rPh sb="1" eb="2">
      <t>バシ</t>
    </rPh>
    <phoneticPr fontId="2"/>
  </si>
  <si>
    <t>水郷大橋</t>
    <rPh sb="0" eb="2">
      <t>スイゴウ</t>
    </rPh>
    <rPh sb="2" eb="4">
      <t>オオハシ</t>
    </rPh>
    <phoneticPr fontId="2"/>
  </si>
  <si>
    <t>印旛放水路上流八千代橋</t>
    <rPh sb="7" eb="10">
      <t>ヤチヨ</t>
    </rPh>
    <rPh sb="10" eb="11">
      <t>バシ</t>
    </rPh>
    <phoneticPr fontId="2"/>
  </si>
  <si>
    <t>海老川八千代橋</t>
    <rPh sb="3" eb="6">
      <t>ヤチヨ</t>
    </rPh>
    <rPh sb="6" eb="7">
      <t>バシ</t>
    </rPh>
    <phoneticPr fontId="2"/>
  </si>
  <si>
    <t>湖沼・海域</t>
    <rPh sb="0" eb="2">
      <t>コショウ</t>
    </rPh>
    <rPh sb="3" eb="5">
      <t>カイイキ</t>
    </rPh>
    <phoneticPr fontId="2"/>
  </si>
  <si>
    <t>東京湾　１</t>
    <phoneticPr fontId="2"/>
  </si>
  <si>
    <t>東京湾　１０</t>
    <phoneticPr fontId="2"/>
  </si>
  <si>
    <t>東京湾　３</t>
    <phoneticPr fontId="2"/>
  </si>
  <si>
    <t>船橋　１</t>
    <phoneticPr fontId="2"/>
  </si>
  <si>
    <t>東京湾　４</t>
    <phoneticPr fontId="2"/>
  </si>
  <si>
    <t>東京湾　８</t>
    <phoneticPr fontId="2"/>
  </si>
  <si>
    <t>東京湾　５</t>
    <phoneticPr fontId="2"/>
  </si>
  <si>
    <t>東京湾　７</t>
    <phoneticPr fontId="2"/>
  </si>
  <si>
    <t>東京湾　１２</t>
    <phoneticPr fontId="2"/>
  </si>
  <si>
    <t>東京湾　６</t>
    <phoneticPr fontId="2"/>
  </si>
  <si>
    <t>東京湾　９</t>
    <phoneticPr fontId="2"/>
  </si>
  <si>
    <t>東京湾　１１</t>
    <phoneticPr fontId="2"/>
  </si>
  <si>
    <t>東京湾　１３</t>
    <phoneticPr fontId="2"/>
  </si>
  <si>
    <t>東京湾　１４</t>
    <phoneticPr fontId="2"/>
  </si>
  <si>
    <t>東京湾　１５</t>
    <phoneticPr fontId="2"/>
  </si>
  <si>
    <t>東京湾　１８</t>
    <phoneticPr fontId="2"/>
  </si>
  <si>
    <t>東京湾　１６</t>
    <phoneticPr fontId="2"/>
  </si>
  <si>
    <t>東京湾　１７</t>
    <phoneticPr fontId="2"/>
  </si>
  <si>
    <t>東京湾　１９</t>
    <phoneticPr fontId="2"/>
  </si>
  <si>
    <t>東京湾　２０</t>
    <phoneticPr fontId="2"/>
  </si>
  <si>
    <t>東京湾　２</t>
    <phoneticPr fontId="2"/>
  </si>
  <si>
    <t>29年度</t>
    <rPh sb="2" eb="4">
      <t>ネンド</t>
    </rPh>
    <phoneticPr fontId="2"/>
  </si>
  <si>
    <t>×</t>
    <phoneticPr fontId="2"/>
  </si>
  <si>
    <t>×</t>
    <phoneticPr fontId="2"/>
  </si>
  <si>
    <t>30年度</t>
    <rPh sb="2" eb="4">
      <t>ネンド</t>
    </rPh>
    <phoneticPr fontId="2"/>
  </si>
  <si>
    <t>×</t>
    <phoneticPr fontId="2"/>
  </si>
  <si>
    <t>（２）全窒素</t>
    <rPh sb="3" eb="4">
      <t>ゼン</t>
    </rPh>
    <rPh sb="4" eb="6">
      <t>チッソ</t>
    </rPh>
    <phoneticPr fontId="7"/>
  </si>
  <si>
    <t>（湖沼）</t>
    <rPh sb="1" eb="3">
      <t>コショウ</t>
    </rPh>
    <phoneticPr fontId="7"/>
  </si>
  <si>
    <t>（単位：mg/L）</t>
    <rPh sb="1" eb="3">
      <t>タンイ</t>
    </rPh>
    <phoneticPr fontId="2"/>
  </si>
  <si>
    <t>指定年月日</t>
    <rPh sb="0" eb="2">
      <t>シテイ</t>
    </rPh>
    <rPh sb="2" eb="5">
      <t>ネンガッピ</t>
    </rPh>
    <phoneticPr fontId="7"/>
  </si>
  <si>
    <t>測定地点名</t>
    <rPh sb="0" eb="2">
      <t>ソクテイ</t>
    </rPh>
    <rPh sb="2" eb="4">
      <t>チテン</t>
    </rPh>
    <rPh sb="4" eb="5">
      <t>メイ</t>
    </rPh>
    <phoneticPr fontId="7"/>
  </si>
  <si>
    <t>環境基準</t>
    <rPh sb="0" eb="2">
      <t>カンキョウ</t>
    </rPh>
    <rPh sb="2" eb="4">
      <t>キジュン</t>
    </rPh>
    <phoneticPr fontId="7"/>
  </si>
  <si>
    <t>年平均値</t>
    <rPh sb="0" eb="1">
      <t>ネン</t>
    </rPh>
    <rPh sb="1" eb="4">
      <t>ヘイキンチ</t>
    </rPh>
    <phoneticPr fontId="7"/>
  </si>
  <si>
    <t>年平均値</t>
    <rPh sb="0" eb="1">
      <t>ネン</t>
    </rPh>
    <rPh sb="1" eb="4">
      <t>ヘイキンチ</t>
    </rPh>
    <phoneticPr fontId="2"/>
  </si>
  <si>
    <t>判定</t>
    <rPh sb="0" eb="1">
      <t>ハン</t>
    </rPh>
    <rPh sb="1" eb="2">
      <t>サダム</t>
    </rPh>
    <phoneticPr fontId="2"/>
  </si>
  <si>
    <t>Ⅲ</t>
    <phoneticPr fontId="7"/>
  </si>
  <si>
    <t>Ⅲ</t>
    <phoneticPr fontId="2"/>
  </si>
  <si>
    <t>上水道取水口下</t>
    <phoneticPr fontId="7"/>
  </si>
  <si>
    <t>0.4以下</t>
    <rPh sb="3" eb="5">
      <t>イカ</t>
    </rPh>
    <phoneticPr fontId="7"/>
  </si>
  <si>
    <t>手賀沼</t>
    <rPh sb="0" eb="3">
      <t>テガヌマ</t>
    </rPh>
    <phoneticPr fontId="2"/>
  </si>
  <si>
    <t>Ⅴ</t>
    <phoneticPr fontId="2"/>
  </si>
  <si>
    <t>１以下</t>
    <rPh sb="1" eb="3">
      <t>イカ</t>
    </rPh>
    <phoneticPr fontId="7"/>
  </si>
  <si>
    <t>（海域）</t>
    <rPh sb="1" eb="3">
      <t>カイイキ</t>
    </rPh>
    <phoneticPr fontId="7"/>
  </si>
  <si>
    <t>（単位：mg/L）</t>
    <phoneticPr fontId="7"/>
  </si>
  <si>
    <t>水域</t>
    <rPh sb="0" eb="2">
      <t>スイイキ</t>
    </rPh>
    <phoneticPr fontId="7"/>
  </si>
  <si>
    <t>類型</t>
    <rPh sb="0" eb="2">
      <t>ルイケイ</t>
    </rPh>
    <phoneticPr fontId="7"/>
  </si>
  <si>
    <t>期間</t>
    <rPh sb="0" eb="2">
      <t>キカン</t>
    </rPh>
    <phoneticPr fontId="7"/>
  </si>
  <si>
    <t>判定</t>
    <rPh sb="0" eb="2">
      <t>ハンテイ</t>
    </rPh>
    <phoneticPr fontId="7"/>
  </si>
  <si>
    <t>千葉港</t>
    <rPh sb="0" eb="2">
      <t>チバ</t>
    </rPh>
    <rPh sb="2" eb="3">
      <t>ミナト</t>
    </rPh>
    <phoneticPr fontId="7"/>
  </si>
  <si>
    <t>Ⅳ</t>
    <phoneticPr fontId="7"/>
  </si>
  <si>
    <t>イ</t>
    <phoneticPr fontId="7"/>
  </si>
  <si>
    <t>東京湾５</t>
  </si>
  <si>
    <t>東京湾７</t>
  </si>
  <si>
    <t>全地点平均値</t>
    <rPh sb="0" eb="1">
      <t>ゼン</t>
    </rPh>
    <rPh sb="1" eb="3">
      <t>チテン</t>
    </rPh>
    <rPh sb="3" eb="6">
      <t>ヘイキンチ</t>
    </rPh>
    <phoneticPr fontId="7"/>
  </si>
  <si>
    <t>東京湾</t>
    <rPh sb="0" eb="3">
      <t>トウキョウワン</t>
    </rPh>
    <phoneticPr fontId="7"/>
  </si>
  <si>
    <t>（イ）</t>
    <phoneticPr fontId="7"/>
  </si>
  <si>
    <t>（ロ）</t>
    <phoneticPr fontId="7"/>
  </si>
  <si>
    <t>Ⅳ</t>
  </si>
  <si>
    <t>東京湾１</t>
  </si>
  <si>
    <t>東京湾３</t>
  </si>
  <si>
    <t>東京湾４</t>
  </si>
  <si>
    <t>東京湾８</t>
  </si>
  <si>
    <r>
      <t>　全地点平均値</t>
    </r>
    <r>
      <rPr>
        <vertAlign val="superscript"/>
        <sz val="14"/>
        <color theme="1"/>
        <rFont val="ＭＳ Ｐ明朝"/>
        <family val="1"/>
        <charset val="128"/>
      </rPr>
      <t>※</t>
    </r>
    <rPh sb="1" eb="2">
      <t>ゼン</t>
    </rPh>
    <rPh sb="2" eb="4">
      <t>チテン</t>
    </rPh>
    <rPh sb="4" eb="7">
      <t>ヘイキンチ</t>
    </rPh>
    <phoneticPr fontId="7"/>
  </si>
  <si>
    <t>東京湾（ニ）</t>
    <rPh sb="0" eb="3">
      <t>トウキョウワン</t>
    </rPh>
    <phoneticPr fontId="7"/>
  </si>
  <si>
    <t>東京湾６</t>
  </si>
  <si>
    <t>0.6以下</t>
    <rPh sb="3" eb="5">
      <t>イカ</t>
    </rPh>
    <phoneticPr fontId="7"/>
  </si>
  <si>
    <t>東京湾９</t>
  </si>
  <si>
    <t>東京湾</t>
  </si>
  <si>
    <t>（ホ）</t>
  </si>
  <si>
    <t>Ⅱ</t>
    <phoneticPr fontId="7"/>
  </si>
  <si>
    <t>東京湾19</t>
    <phoneticPr fontId="7"/>
  </si>
  <si>
    <t>0.3以下</t>
    <rPh sb="3" eb="5">
      <t>イカ</t>
    </rPh>
    <phoneticPr fontId="7"/>
  </si>
  <si>
    <t>東京湾28</t>
  </si>
  <si>
    <t>注2：期間のイ、ハは、次のとおり。　　　　　　　　　　　　　　　　　　　　　　　　　　　　　</t>
    <rPh sb="11" eb="12">
      <t>ツギ</t>
    </rPh>
    <phoneticPr fontId="2"/>
  </si>
  <si>
    <t>　「ハ」：５年を超える期間で可及的速やかに達成。　　　</t>
    <phoneticPr fontId="7"/>
  </si>
  <si>
    <t>注3：「※」印の「全地点平均値」については、東京都及び神奈川県の測定データも加味している。</t>
    <rPh sb="0" eb="1">
      <t>チュウ</t>
    </rPh>
    <rPh sb="9" eb="10">
      <t>ゼン</t>
    </rPh>
    <rPh sb="10" eb="12">
      <t>チテン</t>
    </rPh>
    <rPh sb="12" eb="15">
      <t>ヘイキンチ</t>
    </rPh>
    <rPh sb="25" eb="26">
      <t>オヨ</t>
    </rPh>
    <phoneticPr fontId="2"/>
  </si>
  <si>
    <t>注4：全窒素の環境基準の評価は、当該水域内のすべての環境基準点の表層の年平均値の平均値が、環境基準以下の場合に</t>
    <rPh sb="0" eb="1">
      <t>チュウ</t>
    </rPh>
    <rPh sb="3" eb="4">
      <t>ゼン</t>
    </rPh>
    <rPh sb="4" eb="6">
      <t>チッソ</t>
    </rPh>
    <rPh sb="32" eb="34">
      <t>ヒョウソウ</t>
    </rPh>
    <rPh sb="40" eb="43">
      <t>ヘイキンチ</t>
    </rPh>
    <phoneticPr fontId="7"/>
  </si>
  <si>
    <t>　　　達成しているものとする。</t>
    <phoneticPr fontId="7"/>
  </si>
  <si>
    <t>（３）全りん</t>
    <rPh sb="3" eb="4">
      <t>ゼン</t>
    </rPh>
    <phoneticPr fontId="7"/>
  </si>
  <si>
    <t>0.03以下</t>
    <rPh sb="4" eb="6">
      <t>イカ</t>
    </rPh>
    <phoneticPr fontId="7"/>
  </si>
  <si>
    <t>0.1以下</t>
    <rPh sb="3" eb="5">
      <t>イカ</t>
    </rPh>
    <phoneticPr fontId="7"/>
  </si>
  <si>
    <t>0.09以下</t>
    <rPh sb="4" eb="6">
      <t>イカ</t>
    </rPh>
    <phoneticPr fontId="7"/>
  </si>
  <si>
    <t>0.05以下</t>
    <rPh sb="4" eb="6">
      <t>イカ</t>
    </rPh>
    <phoneticPr fontId="7"/>
  </si>
  <si>
    <t>注4：全りんの環境基準の評価は、当該水域内のすべての環境基準点の表層の年平均値の平均値が、環境基準以下の場合に</t>
    <rPh sb="0" eb="1">
      <t>チュウ</t>
    </rPh>
    <rPh sb="3" eb="4">
      <t>ゼン</t>
    </rPh>
    <rPh sb="32" eb="34">
      <t>ヒョウソウ</t>
    </rPh>
    <rPh sb="40" eb="43">
      <t>ヘイキンチ</t>
    </rPh>
    <phoneticPr fontId="7"/>
  </si>
  <si>
    <t>（４）全亜鉛</t>
    <rPh sb="3" eb="4">
      <t>ゼン</t>
    </rPh>
    <rPh sb="4" eb="6">
      <t>アエン</t>
    </rPh>
    <phoneticPr fontId="2"/>
  </si>
  <si>
    <t>（河川）</t>
    <rPh sb="1" eb="3">
      <t>カセン</t>
    </rPh>
    <phoneticPr fontId="2"/>
  </si>
  <si>
    <t>　（単位：mg/L）</t>
    <phoneticPr fontId="2"/>
  </si>
  <si>
    <t>指定
年月日</t>
    <rPh sb="0" eb="2">
      <t>シテイ</t>
    </rPh>
    <rPh sb="3" eb="6">
      <t>ネンガッピ</t>
    </rPh>
    <phoneticPr fontId="2"/>
  </si>
  <si>
    <t>環境
基準値</t>
    <rPh sb="0" eb="2">
      <t>カンキョウ</t>
    </rPh>
    <rPh sb="3" eb="5">
      <t>キジュン</t>
    </rPh>
    <rPh sb="5" eb="6">
      <t>チ</t>
    </rPh>
    <phoneticPr fontId="2"/>
  </si>
  <si>
    <t>平均値</t>
    <rPh sb="0" eb="3">
      <t>ヘイキンチ</t>
    </rPh>
    <phoneticPr fontId="2"/>
  </si>
  <si>
    <r>
      <t>江戸川及び
旧江戸川　</t>
    </r>
    <r>
      <rPr>
        <sz val="11"/>
        <rFont val="ＭＳ Ｐ明朝"/>
        <family val="1"/>
        <charset val="128"/>
      </rPr>
      <t>（全域）</t>
    </r>
    <rPh sb="0" eb="3">
      <t>エドガワ</t>
    </rPh>
    <rPh sb="3" eb="4">
      <t>オヨ</t>
    </rPh>
    <rPh sb="6" eb="9">
      <t>キュウエド</t>
    </rPh>
    <rPh sb="9" eb="10">
      <t>ガワ</t>
    </rPh>
    <phoneticPr fontId="2"/>
  </si>
  <si>
    <t>生物Ｂ</t>
    <rPh sb="0" eb="1">
      <t>セイ</t>
    </rPh>
    <rPh sb="1" eb="2">
      <t>ブツ</t>
    </rPh>
    <phoneticPr fontId="2"/>
  </si>
  <si>
    <t>0.03
以下</t>
    <phoneticPr fontId="2"/>
  </si>
  <si>
    <t>生物Ｂ</t>
    <phoneticPr fontId="2"/>
  </si>
  <si>
    <t>三戸前橋</t>
    <rPh sb="0" eb="1">
      <t>サン</t>
    </rPh>
    <rPh sb="1" eb="2">
      <t>ト</t>
    </rPh>
    <rPh sb="2" eb="3">
      <t>マエ</t>
    </rPh>
    <rPh sb="3" eb="4">
      <t>バシ</t>
    </rPh>
    <phoneticPr fontId="2"/>
  </si>
  <si>
    <r>
      <t>利根川中・下流</t>
    </r>
    <r>
      <rPr>
        <vertAlign val="superscript"/>
        <sz val="14"/>
        <rFont val="ＭＳ Ｐ明朝"/>
        <family val="1"/>
        <charset val="128"/>
      </rPr>
      <t xml:space="preserve">※
</t>
    </r>
    <r>
      <rPr>
        <sz val="11"/>
        <rFont val="ＭＳ Ｐ明朝"/>
        <family val="1"/>
        <charset val="128"/>
      </rPr>
      <t>（坂東大橋より下流）</t>
    </r>
    <rPh sb="3" eb="4">
      <t>ナカ</t>
    </rPh>
    <phoneticPr fontId="2"/>
  </si>
  <si>
    <t>生物Ｂ</t>
    <rPh sb="0" eb="2">
      <t>セイブツ</t>
    </rPh>
    <phoneticPr fontId="2"/>
  </si>
  <si>
    <t>印旛放水路</t>
    <rPh sb="0" eb="2">
      <t>インバ</t>
    </rPh>
    <rPh sb="2" eb="4">
      <t>ホウスイ</t>
    </rPh>
    <rPh sb="4" eb="5">
      <t>ロ</t>
    </rPh>
    <phoneticPr fontId="2"/>
  </si>
  <si>
    <t>生物B</t>
    <rPh sb="0" eb="1">
      <t>セイ</t>
    </rPh>
    <rPh sb="1" eb="2">
      <t>ブツ</t>
    </rPh>
    <phoneticPr fontId="2"/>
  </si>
  <si>
    <t>黒部川</t>
    <rPh sb="0" eb="2">
      <t>クロベ</t>
    </rPh>
    <rPh sb="2" eb="3">
      <t>ガワ</t>
    </rPh>
    <phoneticPr fontId="2"/>
  </si>
  <si>
    <t>新川</t>
    <rPh sb="0" eb="2">
      <t>シンカワ</t>
    </rPh>
    <phoneticPr fontId="2"/>
  </si>
  <si>
    <t>栗山川</t>
    <rPh sb="0" eb="2">
      <t>クリヤマ</t>
    </rPh>
    <rPh sb="2" eb="3">
      <t>ガワ</t>
    </rPh>
    <phoneticPr fontId="2"/>
  </si>
  <si>
    <t>一宮川</t>
    <rPh sb="0" eb="1">
      <t>イチ</t>
    </rPh>
    <rPh sb="1" eb="2">
      <t>ミヤ</t>
    </rPh>
    <rPh sb="2" eb="3">
      <t>ガワ</t>
    </rPh>
    <phoneticPr fontId="2"/>
  </si>
  <si>
    <t>夷隅川</t>
    <rPh sb="0" eb="2">
      <t>イスミ</t>
    </rPh>
    <rPh sb="2" eb="3">
      <t>ガワ</t>
    </rPh>
    <phoneticPr fontId="2"/>
  </si>
  <si>
    <t>&lt;0.001</t>
    <phoneticPr fontId="2"/>
  </si>
  <si>
    <t>○</t>
    <phoneticPr fontId="2"/>
  </si>
  <si>
    <t>東町地先</t>
    <rPh sb="0" eb="2">
      <t>ヒガシマチ</t>
    </rPh>
    <rPh sb="2" eb="3">
      <t>チ</t>
    </rPh>
    <rPh sb="3" eb="4">
      <t>サキ</t>
    </rPh>
    <phoneticPr fontId="2"/>
  </si>
  <si>
    <t>小糸川</t>
    <rPh sb="0" eb="2">
      <t>コイト</t>
    </rPh>
    <rPh sb="2" eb="3">
      <t>ガワ</t>
    </rPh>
    <phoneticPr fontId="2"/>
  </si>
  <si>
    <t>小櫃川</t>
    <rPh sb="0" eb="2">
      <t>オビツ</t>
    </rPh>
    <rPh sb="2" eb="3">
      <t>カワ</t>
    </rPh>
    <phoneticPr fontId="2"/>
  </si>
  <si>
    <t>養老川</t>
    <rPh sb="0" eb="2">
      <t>ヨウロウ</t>
    </rPh>
    <rPh sb="2" eb="3">
      <t>ガワ</t>
    </rPh>
    <phoneticPr fontId="2"/>
  </si>
  <si>
    <t>（湖沼）</t>
    <rPh sb="1" eb="3">
      <t>コショウ</t>
    </rPh>
    <phoneticPr fontId="2"/>
  </si>
  <si>
    <t>印旛沼</t>
    <rPh sb="0" eb="3">
      <t>インバヌマ</t>
    </rPh>
    <phoneticPr fontId="2"/>
  </si>
  <si>
    <t>湖沼生物Ｂ</t>
    <rPh sb="0" eb="2">
      <t>コショウ</t>
    </rPh>
    <rPh sb="2" eb="3">
      <t>セイ</t>
    </rPh>
    <rPh sb="3" eb="4">
      <t>ブツ</t>
    </rPh>
    <phoneticPr fontId="2"/>
  </si>
  <si>
    <t>上水道取水口下</t>
    <rPh sb="0" eb="3">
      <t>ジョウスイドウ</t>
    </rPh>
    <rPh sb="3" eb="6">
      <t>シュスイコウ</t>
    </rPh>
    <rPh sb="6" eb="7">
      <t>シタ</t>
    </rPh>
    <phoneticPr fontId="2"/>
  </si>
  <si>
    <t>手賀沼中央</t>
    <rPh sb="0" eb="3">
      <t>テガヌマ</t>
    </rPh>
    <rPh sb="3" eb="5">
      <t>チュウオウ</t>
    </rPh>
    <phoneticPr fontId="2"/>
  </si>
  <si>
    <t>高滝ダム貯水池</t>
    <rPh sb="0" eb="2">
      <t>タカタキ</t>
    </rPh>
    <rPh sb="4" eb="7">
      <t>チョスイチ</t>
    </rPh>
    <phoneticPr fontId="2"/>
  </si>
  <si>
    <t>加茂橋下流部</t>
    <rPh sb="0" eb="2">
      <t>カモ</t>
    </rPh>
    <rPh sb="2" eb="3">
      <t>バシ</t>
    </rPh>
    <rPh sb="3" eb="5">
      <t>カリュウ</t>
    </rPh>
    <rPh sb="5" eb="6">
      <t>ブ</t>
    </rPh>
    <phoneticPr fontId="2"/>
  </si>
  <si>
    <t>亀山ダム貯水池</t>
    <rPh sb="0" eb="2">
      <t>カメヤマ</t>
    </rPh>
    <rPh sb="4" eb="7">
      <t>チョスイチ</t>
    </rPh>
    <phoneticPr fontId="2"/>
  </si>
  <si>
    <t>堤体直上流部</t>
    <rPh sb="0" eb="1">
      <t>ツツミ</t>
    </rPh>
    <rPh sb="1" eb="2">
      <t>カラダ</t>
    </rPh>
    <rPh sb="2" eb="3">
      <t>チョク</t>
    </rPh>
    <rPh sb="3" eb="5">
      <t>ジョウリュウ</t>
    </rPh>
    <rPh sb="5" eb="6">
      <t>ブ</t>
    </rPh>
    <phoneticPr fontId="2"/>
  </si>
  <si>
    <t>（海域）</t>
    <rPh sb="1" eb="3">
      <t>カイイキ</t>
    </rPh>
    <phoneticPr fontId="2"/>
  </si>
  <si>
    <r>
      <t>東京湾</t>
    </r>
    <r>
      <rPr>
        <vertAlign val="superscript"/>
        <sz val="14"/>
        <rFont val="ＭＳ Ｐ明朝"/>
        <family val="1"/>
        <charset val="128"/>
      </rPr>
      <t xml:space="preserve">※
</t>
    </r>
    <r>
      <rPr>
        <sz val="11"/>
        <rFont val="ＭＳ Ｐ明朝"/>
        <family val="1"/>
        <charset val="128"/>
      </rPr>
      <t>（下記水域を除く全域）</t>
    </r>
    <rPh sb="0" eb="3">
      <t>トウキョウワン</t>
    </rPh>
    <phoneticPr fontId="2"/>
  </si>
  <si>
    <t>海域生物A</t>
    <rPh sb="0" eb="2">
      <t>カイイキ</t>
    </rPh>
    <rPh sb="2" eb="4">
      <t>セイブツ</t>
    </rPh>
    <phoneticPr fontId="2"/>
  </si>
  <si>
    <t>東京湾 １</t>
    <rPh sb="0" eb="3">
      <t>トウキョウワン</t>
    </rPh>
    <phoneticPr fontId="2"/>
  </si>
  <si>
    <t>0.02
以下</t>
    <phoneticPr fontId="2"/>
  </si>
  <si>
    <t>東京湾 ３</t>
    <rPh sb="0" eb="3">
      <t>トウキョウワン</t>
    </rPh>
    <phoneticPr fontId="2"/>
  </si>
  <si>
    <t>東京湾 ４</t>
    <rPh sb="0" eb="3">
      <t>トウキョウワン</t>
    </rPh>
    <phoneticPr fontId="2"/>
  </si>
  <si>
    <t>東京湾 ５</t>
    <rPh sb="0" eb="3">
      <t>トウキョウワン</t>
    </rPh>
    <phoneticPr fontId="2"/>
  </si>
  <si>
    <t>東京湾 ６</t>
    <rPh sb="0" eb="3">
      <t>トウキョウワン</t>
    </rPh>
    <phoneticPr fontId="2"/>
  </si>
  <si>
    <t>東京湾 ７</t>
    <rPh sb="0" eb="3">
      <t>トウキョウワン</t>
    </rPh>
    <phoneticPr fontId="2"/>
  </si>
  <si>
    <t>東京湾 ８</t>
    <rPh sb="0" eb="3">
      <t>トウキョウワン</t>
    </rPh>
    <phoneticPr fontId="2"/>
  </si>
  <si>
    <t>東京湾 ９</t>
    <rPh sb="0" eb="3">
      <t>トウキョウワン</t>
    </rPh>
    <phoneticPr fontId="2"/>
  </si>
  <si>
    <t>東京湾１０</t>
    <rPh sb="0" eb="3">
      <t>トウキョウワン</t>
    </rPh>
    <phoneticPr fontId="2"/>
  </si>
  <si>
    <t>東京湾１１</t>
    <rPh sb="0" eb="3">
      <t>トウキョウワン</t>
    </rPh>
    <phoneticPr fontId="2"/>
  </si>
  <si>
    <t>東京湾１２</t>
    <rPh sb="0" eb="3">
      <t>トウキョウワン</t>
    </rPh>
    <phoneticPr fontId="2"/>
  </si>
  <si>
    <t>東京湾１３</t>
    <rPh sb="0" eb="3">
      <t>トウキョウワン</t>
    </rPh>
    <phoneticPr fontId="2"/>
  </si>
  <si>
    <t>東京湾１４</t>
    <rPh sb="0" eb="3">
      <t>トウキョウワン</t>
    </rPh>
    <phoneticPr fontId="2"/>
  </si>
  <si>
    <t>東京湾１５</t>
    <rPh sb="0" eb="3">
      <t>トウキョウワン</t>
    </rPh>
    <phoneticPr fontId="2"/>
  </si>
  <si>
    <t>東京湾１６</t>
    <rPh sb="0" eb="3">
      <t>トウキョウワン</t>
    </rPh>
    <phoneticPr fontId="2"/>
  </si>
  <si>
    <t>東京湾２８</t>
    <rPh sb="0" eb="3">
      <t>トウキョウワン</t>
    </rPh>
    <phoneticPr fontId="2"/>
  </si>
  <si>
    <t>&lt;0.001</t>
  </si>
  <si>
    <t>東京湾(イ)</t>
    <rPh sb="0" eb="3">
      <t>トウキョウワン</t>
    </rPh>
    <phoneticPr fontId="2"/>
  </si>
  <si>
    <t>海域生物特A</t>
    <rPh sb="0" eb="2">
      <t>カイイキ</t>
    </rPh>
    <rPh sb="2" eb="4">
      <t>セイブツ</t>
    </rPh>
    <rPh sb="4" eb="5">
      <t>トク</t>
    </rPh>
    <phoneticPr fontId="2"/>
  </si>
  <si>
    <t>東京湾２</t>
    <rPh sb="0" eb="3">
      <t>トウキョウワン</t>
    </rPh>
    <phoneticPr fontId="2"/>
  </si>
  <si>
    <t>0.01
以下</t>
    <phoneticPr fontId="2"/>
  </si>
  <si>
    <t>東京湾(ロ)</t>
    <rPh sb="0" eb="3">
      <t>トウキョウワン</t>
    </rPh>
    <phoneticPr fontId="2"/>
  </si>
  <si>
    <t>盤洲</t>
    <rPh sb="0" eb="1">
      <t>バン</t>
    </rPh>
    <rPh sb="1" eb="2">
      <t>ス</t>
    </rPh>
    <phoneticPr fontId="2"/>
  </si>
  <si>
    <t>東京湾(ハ)</t>
    <rPh sb="0" eb="3">
      <t>トウキョウワン</t>
    </rPh>
    <phoneticPr fontId="2"/>
  </si>
  <si>
    <t>東京湾１８</t>
    <rPh sb="0" eb="3">
      <t>トウキョウワン</t>
    </rPh>
    <phoneticPr fontId="2"/>
  </si>
  <si>
    <t>東京湾(ホ)</t>
    <rPh sb="0" eb="3">
      <t>トウキョウワン</t>
    </rPh>
    <phoneticPr fontId="2"/>
  </si>
  <si>
    <t>東京湾１９</t>
    <rPh sb="0" eb="3">
      <t>トウキョウワン</t>
    </rPh>
    <phoneticPr fontId="2"/>
  </si>
  <si>
    <t>東京湾２０</t>
    <rPh sb="0" eb="3">
      <t>トウキョウワン</t>
    </rPh>
    <phoneticPr fontId="2"/>
  </si>
  <si>
    <t>東京湾(ヘ)</t>
    <rPh sb="0" eb="3">
      <t>トウキョウワン</t>
    </rPh>
    <phoneticPr fontId="2"/>
  </si>
  <si>
    <t>東京湾２２</t>
    <rPh sb="0" eb="3">
      <t>トウキョウワン</t>
    </rPh>
    <phoneticPr fontId="2"/>
  </si>
  <si>
    <t>東京湾２７</t>
    <rPh sb="0" eb="3">
      <t>トウキョウワン</t>
    </rPh>
    <phoneticPr fontId="2"/>
  </si>
  <si>
    <t>注2：期間のイ、ロは、次のとおり。　　　　　　　　　　　　　　　　　　　　　　　　　　　　　</t>
    <rPh sb="11" eb="12">
      <t>ツギ</t>
    </rPh>
    <phoneticPr fontId="2"/>
  </si>
  <si>
    <t>　「ロ」：５年以内で可及的すみやかに達成。　　　　　　　　　　　　　　　　　　　　　　　　　　　</t>
  </si>
  <si>
    <t>注3：「※」印の水域については東京都、神奈川県及び埼玉県の測定データも加味している。</t>
    <rPh sb="0" eb="1">
      <t>チュウ</t>
    </rPh>
    <rPh sb="23" eb="24">
      <t>オヨ</t>
    </rPh>
    <rPh sb="25" eb="28">
      <t>サイタマケン</t>
    </rPh>
    <phoneticPr fontId="2"/>
  </si>
  <si>
    <t>注4：全亜鉛の環境基準の評価は、当該水域内のすべての環境基準点の年平均値が環境基準以下の場合に達成しているものとする。</t>
    <rPh sb="0" eb="1">
      <t>チュウ</t>
    </rPh>
    <rPh sb="3" eb="4">
      <t>ゼン</t>
    </rPh>
    <rPh sb="4" eb="6">
      <t>アエン</t>
    </rPh>
    <phoneticPr fontId="7"/>
  </si>
  <si>
    <t>（５）ノニルフェノール</t>
    <phoneticPr fontId="2"/>
  </si>
  <si>
    <t>（単位：mg/L）</t>
    <phoneticPr fontId="2"/>
  </si>
  <si>
    <t>0.002
以下</t>
    <phoneticPr fontId="2"/>
  </si>
  <si>
    <t>&lt;0.00006</t>
  </si>
  <si>
    <t>&lt;0.00006</t>
    <phoneticPr fontId="2"/>
  </si>
  <si>
    <t>矢切取水場</t>
    <rPh sb="0" eb="1">
      <t>ヤ</t>
    </rPh>
    <rPh sb="1" eb="2">
      <t>ギ</t>
    </rPh>
    <rPh sb="2" eb="4">
      <t>シュスイ</t>
    </rPh>
    <rPh sb="4" eb="5">
      <t>ジョウ</t>
    </rPh>
    <phoneticPr fontId="2"/>
  </si>
  <si>
    <t>○</t>
  </si>
  <si>
    <t>栄橋（布川）</t>
    <rPh sb="0" eb="1">
      <t>サカエ</t>
    </rPh>
    <rPh sb="1" eb="2">
      <t>バシ</t>
    </rPh>
    <rPh sb="3" eb="5">
      <t>フカワ</t>
    </rPh>
    <phoneticPr fontId="2"/>
  </si>
  <si>
    <t>水郷大橋（佐原）</t>
    <phoneticPr fontId="2"/>
  </si>
  <si>
    <t>&lt;0.0006</t>
  </si>
  <si>
    <r>
      <t>東京湾</t>
    </r>
    <r>
      <rPr>
        <vertAlign val="superscript"/>
        <sz val="14"/>
        <rFont val="ＭＳ Ｐ明朝"/>
        <family val="1"/>
        <charset val="128"/>
      </rPr>
      <t>※</t>
    </r>
    <r>
      <rPr>
        <sz val="14"/>
        <rFont val="ＭＳ Ｐ明朝"/>
        <family val="1"/>
        <charset val="128"/>
      </rPr>
      <t xml:space="preserve">
</t>
    </r>
    <r>
      <rPr>
        <sz val="11"/>
        <rFont val="ＭＳ Ｐ明朝"/>
        <family val="1"/>
        <charset val="128"/>
      </rPr>
      <t>（下記水域を除く全域）</t>
    </r>
    <rPh sb="0" eb="3">
      <t>トウキョウワン</t>
    </rPh>
    <phoneticPr fontId="2"/>
  </si>
  <si>
    <t>0.001
以下</t>
    <phoneticPr fontId="2"/>
  </si>
  <si>
    <t>0.0007
以下</t>
    <phoneticPr fontId="2"/>
  </si>
  <si>
    <t>注1：「ノニルフェノール」は、平成25年度から測定を開始。</t>
    <rPh sb="0" eb="1">
      <t>チュウ</t>
    </rPh>
    <rPh sb="15" eb="17">
      <t>ヘイセイ</t>
    </rPh>
    <rPh sb="19" eb="21">
      <t>ネンド</t>
    </rPh>
    <rPh sb="23" eb="25">
      <t>ソクテイ</t>
    </rPh>
    <rPh sb="26" eb="28">
      <t>カイシ</t>
    </rPh>
    <phoneticPr fontId="2"/>
  </si>
  <si>
    <t>注2：「○」印は環境基準の達成を、「×」印は未達成を示す。</t>
    <rPh sb="0" eb="1">
      <t>チュウ</t>
    </rPh>
    <phoneticPr fontId="2"/>
  </si>
  <si>
    <t>注3：期間のイ、ロは、次のとおり。　　　　　　　　　　　　　　　　　　　　　　　　　　　　　</t>
    <rPh sb="11" eb="12">
      <t>ツギ</t>
    </rPh>
    <phoneticPr fontId="2"/>
  </si>
  <si>
    <t>注4：「※」印の水域については東京都、神奈川県及び埼玉県の測定データも加味している。</t>
    <rPh sb="0" eb="1">
      <t>チュウ</t>
    </rPh>
    <rPh sb="23" eb="24">
      <t>オヨ</t>
    </rPh>
    <rPh sb="25" eb="28">
      <t>サイタマケン</t>
    </rPh>
    <phoneticPr fontId="2"/>
  </si>
  <si>
    <t>注5：ノニルフェノールの環境基準の評価は、当該水域内のすべての環境基準点の年平均値が環境基準以下の場合に達成しているものとする。</t>
    <rPh sb="0" eb="1">
      <t>チュウ</t>
    </rPh>
    <phoneticPr fontId="7"/>
  </si>
  <si>
    <t>（６）LAS</t>
    <phoneticPr fontId="2"/>
  </si>
  <si>
    <t>0.05
以下</t>
    <phoneticPr fontId="2"/>
  </si>
  <si>
    <r>
      <t>利根川中・下流</t>
    </r>
    <r>
      <rPr>
        <vertAlign val="superscript"/>
        <sz val="14"/>
        <rFont val="ＭＳ Ｐ明朝"/>
        <family val="1"/>
        <charset val="128"/>
      </rPr>
      <t>※</t>
    </r>
    <r>
      <rPr>
        <sz val="14"/>
        <rFont val="ＭＳ Ｐ明朝"/>
        <family val="1"/>
        <charset val="128"/>
      </rPr>
      <t xml:space="preserve">
</t>
    </r>
    <r>
      <rPr>
        <sz val="11"/>
        <rFont val="ＭＳ Ｐ明朝"/>
        <family val="1"/>
        <charset val="128"/>
      </rPr>
      <t>（坂東大橋より下流）</t>
    </r>
    <phoneticPr fontId="2"/>
  </si>
  <si>
    <t>&lt;0.0006</t>
    <phoneticPr fontId="2"/>
  </si>
  <si>
    <t>0.006
以下</t>
    <phoneticPr fontId="2"/>
  </si>
  <si>
    <t>注1：「LAS」は、平成26年度から測定を開始。</t>
    <rPh sb="0" eb="1">
      <t>チュウ</t>
    </rPh>
    <rPh sb="10" eb="12">
      <t>ヘイセイ</t>
    </rPh>
    <rPh sb="14" eb="16">
      <t>ネンド</t>
    </rPh>
    <rPh sb="18" eb="20">
      <t>ソクテイ</t>
    </rPh>
    <rPh sb="21" eb="23">
      <t>カイシ</t>
    </rPh>
    <phoneticPr fontId="2"/>
  </si>
  <si>
    <t>注5：LASの環境基準の評価は、当該水域内のすべての環境基準点の年平均値が環境基準以下の場合に達成しているものとする。</t>
    <rPh sb="0" eb="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</si>
</sst>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411]ge\.m\.d;@"/>
    <numFmt numFmtId="179" formatCode="0.000_ "/>
    <numFmt numFmtId="180" formatCode="#,##0.000;[Red]\-#,##0.000"/>
    <numFmt numFmtId="181" formatCode="0_ "/>
    <numFmt numFmtId="183" formatCode="0.00_ "/>
    <numFmt numFmtId="184" formatCode="0.0000_ "/>
    <numFmt numFmtId="185" formatCode="0.000_);[Red]\(0.000\)"/>
    <numFmt numFmtId="186" formatCode="0.00_);[Red]\(0.00\)"/>
    <numFmt numFmtId="187" formatCode="0.00000_ "/>
    <numFmt numFmtId="188" formatCode="0.00000_);[Red]\(0.00000\)"/>
    <numFmt numFmtId="189" formatCode="0.0000_);[Red]\(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3"/>
      <name val="ＭＳ Ｐ明朝"/>
      <family val="1"/>
      <charset val="128"/>
    </font>
    <font>
      <sz val="13"/>
      <name val="ＭＳ Ｐゴシック"/>
      <family val="3"/>
      <charset val="128"/>
    </font>
    <font>
      <i/>
      <sz val="13"/>
      <name val="ＭＳ 明朝"/>
      <family val="1"/>
      <charset val="128"/>
    </font>
    <font>
      <sz val="7"/>
      <name val="ＭＳ 明朝"/>
      <family val="1"/>
      <charset val="128"/>
    </font>
    <font>
      <sz val="22"/>
      <name val="ＭＳ ゴシック"/>
      <family val="3"/>
      <charset val="128"/>
    </font>
    <font>
      <sz val="16"/>
      <name val="ＭＳ Ｐ明朝"/>
      <family val="1"/>
      <charset val="128"/>
    </font>
    <font>
      <sz val="12"/>
      <color rgb="FFFF0000"/>
      <name val="ＭＳ Ｐ明朝"/>
      <family val="1"/>
      <charset val="128"/>
    </font>
    <font>
      <sz val="12"/>
      <color theme="1"/>
      <name val="ＭＳ Ｐ明朝"/>
      <family val="1"/>
      <charset val="128"/>
    </font>
    <font>
      <sz val="10"/>
      <name val="Century"/>
      <family val="1"/>
    </font>
    <font>
      <sz val="10"/>
      <name val="ＭＳ 明朝"/>
      <family val="1"/>
      <charset val="128"/>
    </font>
    <font>
      <sz val="10"/>
      <color rgb="FF000000"/>
      <name val="Century"/>
      <family val="1"/>
    </font>
    <font>
      <vertAlign val="superscript"/>
      <sz val="14"/>
      <name val="ＭＳ Ｐ明朝"/>
      <family val="1"/>
      <charset val="128"/>
    </font>
    <font>
      <sz val="12"/>
      <name val="ＭＳ Ｐ明朝"/>
      <family val="1"/>
      <charset val="128"/>
    </font>
    <font>
      <sz val="12"/>
      <name val="ＭＳ Ｐゴシック"/>
      <family val="3"/>
      <charset val="128"/>
    </font>
    <font>
      <sz val="14"/>
      <name val="ＭＳ 明朝"/>
      <family val="1"/>
      <charset val="128"/>
    </font>
    <font>
      <sz val="14"/>
      <color theme="1"/>
      <name val="ＭＳ Ｐ明朝"/>
      <family val="1"/>
      <charset val="128"/>
    </font>
    <font>
      <sz val="14"/>
      <color theme="1"/>
      <name val="ＭＳ Ｐゴシック"/>
      <family val="3"/>
      <charset val="128"/>
    </font>
    <font>
      <vertAlign val="superscript"/>
      <sz val="14"/>
      <color theme="1"/>
      <name val="ＭＳ Ｐ明朝"/>
      <family val="1"/>
      <charset val="128"/>
    </font>
    <font>
      <sz val="13"/>
      <color theme="1"/>
      <name val="ＭＳ Ｐ明朝"/>
      <family val="1"/>
      <charset val="128"/>
    </font>
    <font>
      <i/>
      <sz val="13"/>
      <color theme="1"/>
      <name val="ＭＳ Ｐ明朝"/>
      <family val="1"/>
      <charset val="128"/>
    </font>
    <font>
      <i/>
      <sz val="14"/>
      <name val="ＭＳ Ｐ明朝"/>
      <family val="1"/>
      <charset val="128"/>
    </font>
    <font>
      <sz val="16"/>
      <color theme="1"/>
      <name val="ＭＳ Ｐ明朝"/>
      <family val="1"/>
      <charset val="128"/>
    </font>
    <font>
      <sz val="16"/>
      <color theme="1"/>
      <name val="ＭＳ Ｐゴシック"/>
      <family val="3"/>
      <charset val="128"/>
    </font>
    <font>
      <sz val="11"/>
      <name val="ＭＳ Ｐ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8" fillId="0" borderId="0"/>
    <xf numFmtId="38" fontId="1" fillId="0" borderId="0" applyFont="0" applyFill="0" applyBorder="0" applyAlignment="0" applyProtection="0"/>
  </cellStyleXfs>
  <cellXfs count="65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3" fillId="0" borderId="1" xfId="0" applyNumberFormat="1" applyFont="1" applyBorder="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lignment vertical="center"/>
    </xf>
    <xf numFmtId="178" fontId="3" fillId="0" borderId="1" xfId="0" applyNumberFormat="1" applyFont="1" applyBorder="1">
      <alignment vertical="center"/>
    </xf>
    <xf numFmtId="178" fontId="3" fillId="0" borderId="1" xfId="0" applyNumberFormat="1" applyFont="1" applyBorder="1" applyAlignment="1">
      <alignment vertical="center"/>
    </xf>
    <xf numFmtId="178" fontId="3" fillId="0" borderId="1" xfId="0" applyNumberFormat="1" applyFont="1" applyFill="1" applyBorder="1" applyAlignment="1">
      <alignment vertical="center"/>
    </xf>
    <xf numFmtId="177" fontId="3" fillId="0" borderId="1" xfId="0" applyNumberFormat="1" applyFont="1" applyBorder="1">
      <alignment vertical="center"/>
    </xf>
    <xf numFmtId="0" fontId="4" fillId="0" borderId="0" xfId="0" applyFont="1" applyFill="1" applyBorder="1" applyAlignment="1">
      <alignment horizontal="center" vertical="center"/>
    </xf>
    <xf numFmtId="178" fontId="4" fillId="0" borderId="0" xfId="0" applyNumberFormat="1" applyFont="1" applyFill="1" applyBorder="1" applyAlignment="1">
      <alignment vertical="center"/>
    </xf>
    <xf numFmtId="0" fontId="4" fillId="0" borderId="0" xfId="0" applyFont="1" applyFill="1" applyBorder="1">
      <alignment vertical="center"/>
    </xf>
    <xf numFmtId="179" fontId="4" fillId="0" borderId="0" xfId="0" applyNumberFormat="1" applyFont="1" applyFill="1" applyBorder="1">
      <alignment vertical="center"/>
    </xf>
    <xf numFmtId="180" fontId="0" fillId="0" borderId="0" xfId="1" applyNumberFormat="1" applyFont="1">
      <alignment vertical="center"/>
    </xf>
    <xf numFmtId="0" fontId="10" fillId="0" borderId="0" xfId="0" applyFont="1" applyFill="1">
      <alignment vertical="center"/>
    </xf>
    <xf numFmtId="0" fontId="0" fillId="0" borderId="0" xfId="0" applyFill="1">
      <alignment vertical="center"/>
    </xf>
    <xf numFmtId="0" fontId="5" fillId="0" borderId="0" xfId="0" applyFont="1" applyFill="1">
      <alignment vertical="center"/>
    </xf>
    <xf numFmtId="0" fontId="4" fillId="0" borderId="0" xfId="0" applyFont="1" applyFill="1">
      <alignment vertical="center"/>
    </xf>
    <xf numFmtId="0" fontId="6"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7" xfId="0" applyNumberFormat="1" applyFont="1" applyBorder="1">
      <alignment vertical="center"/>
    </xf>
    <xf numFmtId="176" fontId="3" fillId="0" borderId="5" xfId="0" applyNumberFormat="1" applyFont="1" applyBorder="1">
      <alignment vertical="center"/>
    </xf>
    <xf numFmtId="176" fontId="3" fillId="0" borderId="3" xfId="0" applyNumberFormat="1" applyFont="1" applyBorder="1">
      <alignment vertical="center"/>
    </xf>
    <xf numFmtId="0" fontId="3" fillId="0" borderId="8" xfId="0" applyFont="1" applyBorder="1">
      <alignment vertical="center"/>
    </xf>
    <xf numFmtId="0" fontId="3" fillId="0" borderId="9" xfId="0" applyFont="1" applyBorder="1" applyAlignment="1">
      <alignment vertical="center"/>
    </xf>
    <xf numFmtId="0" fontId="3" fillId="0" borderId="7" xfId="0" applyFont="1" applyFill="1" applyBorder="1">
      <alignment vertical="center"/>
    </xf>
    <xf numFmtId="0" fontId="3" fillId="0" borderId="9" xfId="0" applyFont="1" applyFill="1" applyBorder="1">
      <alignment vertical="center"/>
    </xf>
    <xf numFmtId="0" fontId="3" fillId="0" borderId="9" xfId="0" applyFont="1" applyBorder="1">
      <alignment vertical="center"/>
    </xf>
    <xf numFmtId="0" fontId="3" fillId="0" borderId="5" xfId="0" applyFont="1" applyFill="1" applyBorder="1">
      <alignment vertical="center"/>
    </xf>
    <xf numFmtId="178" fontId="3" fillId="0" borderId="3" xfId="0" applyNumberFormat="1" applyFont="1" applyBorder="1">
      <alignment vertical="center"/>
    </xf>
    <xf numFmtId="0" fontId="3" fillId="0" borderId="4" xfId="0" applyFont="1" applyBorder="1">
      <alignment vertical="center"/>
    </xf>
    <xf numFmtId="178" fontId="3" fillId="0" borderId="2" xfId="0" applyNumberFormat="1"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8"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9" fillId="0" borderId="0" xfId="0" applyFont="1">
      <alignment vertical="center"/>
    </xf>
    <xf numFmtId="0" fontId="3" fillId="0" borderId="2"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horizontal="center" vertical="center"/>
    </xf>
    <xf numFmtId="0" fontId="3" fillId="0" borderId="34" xfId="0" applyFont="1" applyFill="1" applyBorder="1">
      <alignment vertical="center"/>
    </xf>
    <xf numFmtId="0" fontId="3" fillId="0" borderId="35" xfId="0" applyFont="1" applyFill="1" applyBorder="1">
      <alignment vertical="center"/>
    </xf>
    <xf numFmtId="0" fontId="0" fillId="0" borderId="0" xfId="0" applyBorder="1">
      <alignment vertical="center"/>
    </xf>
    <xf numFmtId="176" fontId="3" fillId="0" borderId="1" xfId="0" applyNumberFormat="1" applyFont="1" applyBorder="1" applyAlignment="1">
      <alignment horizontal="center" vertical="center"/>
    </xf>
    <xf numFmtId="0" fontId="3" fillId="0" borderId="39" xfId="0" applyFont="1" applyFill="1" applyBorder="1">
      <alignment vertical="center"/>
    </xf>
    <xf numFmtId="0" fontId="3" fillId="0" borderId="37" xfId="0" applyFont="1" applyFill="1" applyBorder="1">
      <alignment vertical="center"/>
    </xf>
    <xf numFmtId="181" fontId="3" fillId="0" borderId="7" xfId="0" applyNumberFormat="1" applyFont="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3" fillId="0" borderId="38" xfId="0" applyFont="1" applyFill="1" applyBorder="1">
      <alignment vertical="center"/>
    </xf>
    <xf numFmtId="0" fontId="3" fillId="0" borderId="40" xfId="0" applyFont="1" applyFill="1" applyBorder="1">
      <alignment vertical="center"/>
    </xf>
    <xf numFmtId="176" fontId="3" fillId="0" borderId="3" xfId="0" applyNumberFormat="1" applyFont="1" applyBorder="1" applyAlignment="1">
      <alignment horizontal="center" vertical="center"/>
    </xf>
    <xf numFmtId="0" fontId="3" fillId="0" borderId="41" xfId="0" applyFont="1" applyFill="1" applyBorder="1">
      <alignment vertical="center"/>
    </xf>
    <xf numFmtId="0" fontId="3" fillId="0" borderId="42" xfId="0" applyFont="1" applyFill="1" applyBorder="1">
      <alignment vertical="center"/>
    </xf>
    <xf numFmtId="0" fontId="3" fillId="0" borderId="0" xfId="0" applyFont="1" applyFill="1" applyBorder="1">
      <alignmen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8" fontId="3" fillId="0" borderId="0" xfId="0" applyNumberFormat="1" applyFont="1" applyFill="1" applyBorder="1" applyAlignment="1">
      <alignment horizontal="right" vertical="center"/>
    </xf>
    <xf numFmtId="176" fontId="3" fillId="0" borderId="0" xfId="0" applyNumberFormat="1" applyFont="1" applyBorder="1">
      <alignment vertical="center"/>
    </xf>
    <xf numFmtId="0" fontId="3" fillId="0" borderId="1" xfId="0" applyFont="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Border="1" applyAlignment="1">
      <alignment horizontal="center" vertical="center" wrapText="1"/>
    </xf>
    <xf numFmtId="178"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11" fillId="0" borderId="0" xfId="0" applyFont="1" applyFill="1" applyAlignment="1">
      <alignment vertical="center"/>
    </xf>
    <xf numFmtId="0" fontId="16" fillId="0" borderId="0" xfId="0" applyFont="1" applyAlignment="1">
      <alignment vertical="center"/>
    </xf>
    <xf numFmtId="0" fontId="13" fillId="0" borderId="0" xfId="0" applyFont="1" applyBorder="1" applyAlignment="1">
      <alignment horizontal="center" vertical="center" wrapText="1"/>
    </xf>
    <xf numFmtId="0" fontId="3" fillId="0" borderId="41"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3" fillId="0" borderId="41" xfId="0" applyFont="1" applyBorder="1" applyAlignment="1">
      <alignment horizontal="right" vertical="center"/>
    </xf>
    <xf numFmtId="0" fontId="0" fillId="0" borderId="1" xfId="0" applyBorder="1">
      <alignment vertical="center"/>
    </xf>
    <xf numFmtId="0" fontId="16" fillId="0" borderId="1" xfId="0" applyFont="1" applyBorder="1">
      <alignment vertical="center"/>
    </xf>
    <xf numFmtId="0" fontId="17" fillId="0" borderId="1" xfId="0" applyFont="1" applyBorder="1">
      <alignment vertical="center"/>
    </xf>
    <xf numFmtId="0" fontId="16" fillId="0" borderId="1" xfId="0" applyFont="1" applyBorder="1" applyAlignment="1">
      <alignment vertical="center"/>
    </xf>
    <xf numFmtId="0" fontId="16" fillId="0" borderId="1" xfId="0" applyFont="1" applyFill="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1" xfId="0" applyNumberFormat="1" applyFont="1" applyFill="1" applyBorder="1">
      <alignment vertical="center"/>
    </xf>
    <xf numFmtId="176" fontId="3" fillId="0" borderId="3" xfId="0" applyNumberFormat="1" applyFont="1" applyFill="1" applyBorder="1">
      <alignment vertical="center"/>
    </xf>
    <xf numFmtId="177" fontId="3" fillId="0" borderId="1" xfId="0" applyNumberFormat="1" applyFont="1" applyFill="1" applyBorder="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Fill="1" applyBorder="1">
      <alignment vertical="center"/>
    </xf>
    <xf numFmtId="0" fontId="3" fillId="0" borderId="40" xfId="0" applyFont="1" applyBorder="1" applyAlignment="1">
      <alignment horizontal="right" vertical="center"/>
    </xf>
    <xf numFmtId="176" fontId="3" fillId="0" borderId="40" xfId="0" applyNumberFormat="1" applyFont="1" applyFill="1" applyBorder="1">
      <alignment vertical="center"/>
    </xf>
    <xf numFmtId="177" fontId="3" fillId="0" borderId="2" xfId="0" applyNumberFormat="1" applyFont="1" applyBorder="1">
      <alignment vertical="center"/>
    </xf>
    <xf numFmtId="177" fontId="3" fillId="0" borderId="2" xfId="0" applyNumberFormat="1" applyFont="1" applyFill="1" applyBorder="1">
      <alignment vertical="center"/>
    </xf>
    <xf numFmtId="176" fontId="3" fillId="0" borderId="38" xfId="0" applyNumberFormat="1" applyFont="1" applyFill="1" applyBorder="1">
      <alignment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176" fontId="3" fillId="0" borderId="43" xfId="0" applyNumberFormat="1" applyFont="1" applyFill="1" applyBorder="1">
      <alignment vertical="center"/>
    </xf>
    <xf numFmtId="176" fontId="3" fillId="0" borderId="43" xfId="0" applyNumberFormat="1" applyFont="1" applyBorder="1">
      <alignment vertical="center"/>
    </xf>
    <xf numFmtId="181" fontId="3" fillId="0" borderId="43" xfId="0" applyNumberFormat="1" applyFont="1" applyBorder="1">
      <alignment vertical="center"/>
    </xf>
    <xf numFmtId="181" fontId="3" fillId="0" borderId="1" xfId="0" applyNumberFormat="1" applyFont="1" applyFill="1" applyBorder="1">
      <alignment vertical="center"/>
    </xf>
    <xf numFmtId="181" fontId="3" fillId="0" borderId="55" xfId="0" applyNumberFormat="1" applyFont="1" applyBorder="1">
      <alignment vertical="center"/>
    </xf>
    <xf numFmtId="181" fontId="3" fillId="0" borderId="13" xfId="0" applyNumberFormat="1" applyFont="1" applyBorder="1">
      <alignment vertical="center"/>
    </xf>
    <xf numFmtId="177" fontId="3" fillId="0" borderId="43" xfId="0" applyNumberFormat="1" applyFont="1" applyFill="1" applyBorder="1">
      <alignmen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178" fontId="3" fillId="0" borderId="23" xfId="0" applyNumberFormat="1" applyFont="1" applyBorder="1" applyAlignment="1">
      <alignment horizontal="right" vertical="center"/>
    </xf>
    <xf numFmtId="178" fontId="3" fillId="0" borderId="2" xfId="0" applyNumberFormat="1" applyFont="1" applyBorder="1" applyAlignment="1">
      <alignment horizontal="right"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center" vertical="center"/>
    </xf>
    <xf numFmtId="178" fontId="3" fillId="0" borderId="22" xfId="0" applyNumberFormat="1" applyFont="1" applyBorder="1" applyAlignment="1">
      <alignment horizontal="right" vertical="center"/>
    </xf>
    <xf numFmtId="0" fontId="3" fillId="0" borderId="11" xfId="0" applyFont="1" applyBorder="1" applyAlignment="1">
      <alignment horizontal="center" vertical="center"/>
    </xf>
    <xf numFmtId="0" fontId="0" fillId="0" borderId="33"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textRotation="255"/>
    </xf>
    <xf numFmtId="0" fontId="0" fillId="0" borderId="17" xfId="0" applyBorder="1" applyAlignment="1">
      <alignment horizontal="center" vertical="center" textRotation="255"/>
    </xf>
    <xf numFmtId="0" fontId="0" fillId="0" borderId="17" xfId="0" applyBorder="1" applyAlignment="1">
      <alignment horizontal="center"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0" borderId="0" xfId="0" applyFont="1" applyBorder="1" applyAlignment="1">
      <alignment horizontal="center"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178" fontId="3" fillId="0" borderId="39" xfId="0" applyNumberFormat="1" applyFont="1" applyFill="1" applyBorder="1" applyAlignment="1">
      <alignment horizontal="right" vertical="center"/>
    </xf>
    <xf numFmtId="178" fontId="3" fillId="0" borderId="38" xfId="0" applyNumberFormat="1" applyFont="1" applyFill="1" applyBorder="1" applyAlignment="1">
      <alignment horizontal="right" vertical="center"/>
    </xf>
    <xf numFmtId="0" fontId="3" fillId="0" borderId="39" xfId="0" applyFont="1" applyBorder="1" applyAlignment="1">
      <alignment horizontal="left" vertical="center"/>
    </xf>
    <xf numFmtId="0" fontId="3" fillId="0" borderId="53" xfId="0" applyFont="1" applyBorder="1" applyAlignment="1">
      <alignment horizontal="left" vertical="center"/>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3" fillId="0" borderId="5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49" xfId="0" applyFont="1" applyBorder="1" applyAlignment="1">
      <alignment horizontal="center" vertical="center"/>
    </xf>
    <xf numFmtId="0" fontId="3" fillId="0" borderId="32" xfId="0" applyFont="1" applyBorder="1" applyAlignment="1">
      <alignment horizontal="center" vertical="center"/>
    </xf>
    <xf numFmtId="0" fontId="3" fillId="0" borderId="17" xfId="0" applyFont="1" applyBorder="1" applyAlignment="1">
      <alignment horizontal="center" vertical="center"/>
    </xf>
    <xf numFmtId="0" fontId="3" fillId="0" borderId="41" xfId="0" applyFont="1" applyBorder="1" applyAlignment="1">
      <alignment horizontal="left" vertical="center"/>
    </xf>
    <xf numFmtId="0" fontId="3" fillId="0" borderId="54" xfId="0" applyFont="1" applyBorder="1" applyAlignment="1">
      <alignment horizontal="left"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178" fontId="3" fillId="0" borderId="49" xfId="0" applyNumberFormat="1" applyFont="1" applyBorder="1" applyAlignment="1">
      <alignment horizontal="right" vertical="center"/>
    </xf>
    <xf numFmtId="178" fontId="3" fillId="0" borderId="50" xfId="0" applyNumberFormat="1" applyFont="1" applyBorder="1" applyAlignment="1">
      <alignment horizontal="right" vertical="center"/>
    </xf>
    <xf numFmtId="178" fontId="3" fillId="0" borderId="32" xfId="0" applyNumberFormat="1" applyFont="1" applyBorder="1" applyAlignment="1">
      <alignment horizontal="right" vertical="center"/>
    </xf>
    <xf numFmtId="178" fontId="3" fillId="0" borderId="31" xfId="0" applyNumberFormat="1" applyFont="1" applyBorder="1" applyAlignment="1">
      <alignment horizontal="righ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47" xfId="0" applyFont="1" applyBorder="1" applyAlignment="1">
      <alignment horizontal="center"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0" xfId="0" applyFont="1" applyBorder="1" applyAlignment="1">
      <alignment horizontal="left" vertical="center" wrapText="1"/>
    </xf>
    <xf numFmtId="0" fontId="3" fillId="0" borderId="45"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10" xfId="0" applyFont="1" applyBorder="1" applyAlignment="1">
      <alignment horizontal="left" vertical="center" wrapText="1"/>
    </xf>
    <xf numFmtId="0" fontId="3" fillId="0" borderId="35"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178" fontId="3" fillId="0" borderId="47" xfId="0" applyNumberFormat="1" applyFont="1" applyBorder="1" applyAlignment="1">
      <alignment horizontal="right" vertical="center"/>
    </xf>
    <xf numFmtId="178" fontId="3" fillId="0" borderId="46" xfId="0" applyNumberFormat="1" applyFont="1" applyBorder="1" applyAlignment="1">
      <alignment horizontal="right" vertical="center"/>
    </xf>
    <xf numFmtId="178" fontId="3" fillId="0" borderId="34" xfId="0" applyNumberFormat="1" applyFont="1" applyBorder="1" applyAlignment="1">
      <alignment horizontal="right" vertical="center"/>
    </xf>
    <xf numFmtId="178" fontId="3" fillId="0" borderId="48" xfId="0" applyNumberFormat="1" applyFont="1" applyBorder="1" applyAlignment="1">
      <alignment horizontal="right" vertical="center"/>
    </xf>
    <xf numFmtId="0" fontId="3" fillId="0" borderId="45" xfId="0" applyFont="1" applyFill="1" applyBorder="1" applyAlignment="1">
      <alignment horizontal="left" vertical="center"/>
    </xf>
    <xf numFmtId="0" fontId="3" fillId="0" borderId="0" xfId="0" applyFont="1" applyFill="1" applyBorder="1" applyAlignment="1">
      <alignment horizontal="left" vertical="center"/>
    </xf>
    <xf numFmtId="0" fontId="3" fillId="0" borderId="46" xfId="0" applyFont="1" applyFill="1" applyBorder="1" applyAlignment="1">
      <alignment horizontal="left" vertical="center"/>
    </xf>
    <xf numFmtId="0" fontId="3" fillId="0" borderId="10" xfId="0" applyFont="1" applyFill="1" applyBorder="1" applyAlignment="1">
      <alignment horizontal="left" vertical="center"/>
    </xf>
    <xf numFmtId="0" fontId="3" fillId="0" borderId="35" xfId="0" applyFont="1" applyFill="1" applyBorder="1" applyAlignment="1">
      <alignment horizontal="left" vertical="center"/>
    </xf>
    <xf numFmtId="0" fontId="3" fillId="0" borderId="48" xfId="0" applyFont="1" applyFill="1" applyBorder="1" applyAlignment="1">
      <alignment horizontal="left" vertical="center"/>
    </xf>
    <xf numFmtId="0" fontId="3" fillId="0" borderId="39" xfId="0" applyFont="1" applyBorder="1" applyAlignment="1">
      <alignment horizontal="center"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5" xfId="0" applyFont="1" applyBorder="1" applyAlignment="1">
      <alignment horizontal="center" vertical="center"/>
    </xf>
    <xf numFmtId="0" fontId="3" fillId="0" borderId="20" xfId="0" applyFont="1" applyBorder="1" applyAlignment="1">
      <alignment horizontal="center" vertical="center"/>
    </xf>
    <xf numFmtId="0" fontId="0" fillId="0" borderId="11" xfId="0"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178" fontId="3" fillId="0" borderId="41" xfId="0" applyNumberFormat="1" applyFont="1" applyFill="1" applyBorder="1" applyAlignment="1">
      <alignment horizontal="right" vertical="center"/>
    </xf>
    <xf numFmtId="178" fontId="3" fillId="0" borderId="40" xfId="0" applyNumberFormat="1" applyFont="1" applyFill="1" applyBorder="1" applyAlignment="1">
      <alignment horizontal="righ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0" fillId="0" borderId="43" xfId="0" applyBorder="1" applyAlignment="1">
      <alignment horizontal="center" vertical="center"/>
    </xf>
    <xf numFmtId="0" fontId="3" fillId="0" borderId="20" xfId="0" applyFont="1" applyFill="1" applyBorder="1" applyAlignment="1">
      <alignment horizontal="left" vertical="center"/>
    </xf>
    <xf numFmtId="0" fontId="3" fillId="0" borderId="33" xfId="0" applyFont="1" applyFill="1" applyBorder="1" applyAlignment="1">
      <alignment horizontal="left" vertical="center"/>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right" vertical="center"/>
    </xf>
    <xf numFmtId="178" fontId="3" fillId="0" borderId="13" xfId="0" applyNumberFormat="1" applyFont="1" applyFill="1" applyBorder="1" applyAlignment="1">
      <alignment horizontal="righ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0" fillId="0" borderId="44" xfId="0"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9" xfId="0" applyFont="1" applyBorder="1" applyAlignment="1">
      <alignment horizontal="center" vertical="center"/>
    </xf>
    <xf numFmtId="0" fontId="9" fillId="0" borderId="0" xfId="2" applyFont="1" applyAlignment="1">
      <alignment horizontal="left"/>
    </xf>
    <xf numFmtId="0" fontId="3" fillId="0" borderId="0" xfId="2" applyFont="1"/>
    <xf numFmtId="0" fontId="3" fillId="0" borderId="0" xfId="2" applyFont="1" applyAlignment="1">
      <alignment vertical="center"/>
    </xf>
    <xf numFmtId="0" fontId="3" fillId="0" borderId="30" xfId="2" applyFont="1" applyBorder="1" applyAlignment="1">
      <alignment horizontal="center" vertical="center"/>
    </xf>
    <xf numFmtId="0" fontId="3" fillId="0" borderId="0" xfId="2" applyFont="1" applyBorder="1" applyAlignment="1">
      <alignment vertical="center"/>
    </xf>
    <xf numFmtId="0" fontId="3" fillId="0" borderId="25" xfId="2" applyFont="1" applyBorder="1" applyAlignment="1">
      <alignment horizontal="center" vertical="center"/>
    </xf>
    <xf numFmtId="0" fontId="3" fillId="0" borderId="27" xfId="2" applyFont="1" applyBorder="1" applyAlignment="1">
      <alignment horizontal="center" vertical="center"/>
    </xf>
    <xf numFmtId="0" fontId="3" fillId="0" borderId="16" xfId="2" applyFont="1" applyBorder="1" applyAlignment="1">
      <alignment horizontal="center" vertical="center" textRotation="255"/>
    </xf>
    <xf numFmtId="0" fontId="3" fillId="0" borderId="16" xfId="2" applyFont="1" applyBorder="1" applyAlignment="1">
      <alignment horizontal="center" vertical="center"/>
    </xf>
    <xf numFmtId="0" fontId="3" fillId="0" borderId="59"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33" xfId="2" applyFont="1" applyBorder="1" applyAlignment="1">
      <alignment horizontal="center" vertical="center"/>
    </xf>
    <xf numFmtId="0" fontId="3" fillId="0" borderId="12" xfId="2" applyFont="1" applyBorder="1" applyAlignment="1">
      <alignment horizontal="center" vertical="center"/>
    </xf>
    <xf numFmtId="0" fontId="3" fillId="0" borderId="29" xfId="2" applyFont="1" applyBorder="1" applyAlignment="1">
      <alignment horizontal="center" vertical="center"/>
    </xf>
    <xf numFmtId="0" fontId="3" fillId="0" borderId="31" xfId="2" applyFont="1" applyBorder="1" applyAlignment="1">
      <alignment horizontal="center" vertical="center"/>
    </xf>
    <xf numFmtId="0" fontId="3" fillId="0" borderId="17" xfId="2" applyFont="1" applyBorder="1" applyAlignment="1">
      <alignment horizontal="center" vertical="center" textRotation="255"/>
    </xf>
    <xf numFmtId="0" fontId="3" fillId="0" borderId="17" xfId="2" applyFont="1" applyBorder="1" applyAlignment="1">
      <alignment horizontal="center" vertical="center"/>
    </xf>
    <xf numFmtId="0" fontId="3" fillId="0" borderId="56" xfId="2" applyFont="1" applyBorder="1" applyAlignment="1">
      <alignment horizontal="center" vertical="center"/>
    </xf>
    <xf numFmtId="0" fontId="3" fillId="0" borderId="3" xfId="2" applyFont="1" applyBorder="1" applyAlignment="1">
      <alignment horizontal="center" vertical="center" shrinkToFit="1"/>
    </xf>
    <xf numFmtId="0" fontId="3" fillId="0" borderId="3" xfId="2" applyFont="1" applyBorder="1" applyAlignment="1">
      <alignment horizontal="center" vertical="center"/>
    </xf>
    <xf numFmtId="0" fontId="3" fillId="0" borderId="41" xfId="2" applyFont="1" applyBorder="1" applyAlignment="1">
      <alignment horizontal="center" vertical="center"/>
    </xf>
    <xf numFmtId="0" fontId="3" fillId="0" borderId="4" xfId="2" applyFont="1" applyBorder="1" applyAlignment="1">
      <alignment horizontal="center" vertical="center"/>
    </xf>
    <xf numFmtId="0" fontId="3" fillId="0" borderId="20" xfId="2" applyFont="1" applyFill="1" applyBorder="1" applyAlignment="1">
      <alignment horizontal="center" vertical="center" textRotation="255"/>
    </xf>
    <xf numFmtId="0" fontId="3" fillId="0" borderId="13" xfId="2" applyFont="1" applyFill="1" applyBorder="1" applyAlignment="1">
      <alignment horizontal="center" vertical="center" textRotation="255"/>
    </xf>
    <xf numFmtId="0" fontId="3" fillId="0" borderId="16" xfId="2" applyFont="1" applyFill="1" applyBorder="1" applyAlignment="1">
      <alignment horizontal="center" vertical="center"/>
    </xf>
    <xf numFmtId="0" fontId="3" fillId="0" borderId="43" xfId="2" applyFont="1" applyFill="1" applyBorder="1" applyAlignment="1">
      <alignment horizontal="center" vertical="center"/>
    </xf>
    <xf numFmtId="178" fontId="3" fillId="0" borderId="28" xfId="2" applyNumberFormat="1" applyFont="1" applyFill="1" applyBorder="1" applyAlignment="1">
      <alignment horizontal="center" vertical="center"/>
    </xf>
    <xf numFmtId="0" fontId="3" fillId="0" borderId="16" xfId="2" applyFont="1" applyFill="1" applyBorder="1" applyAlignment="1">
      <alignment horizontal="distributed" vertical="center"/>
    </xf>
    <xf numFmtId="0" fontId="3" fillId="0" borderId="59" xfId="2" applyNumberFormat="1" applyFont="1" applyFill="1" applyBorder="1" applyAlignment="1">
      <alignment horizontal="center" vertical="center"/>
    </xf>
    <xf numFmtId="176" fontId="3" fillId="0" borderId="43" xfId="2" applyNumberFormat="1" applyFont="1" applyBorder="1" applyAlignment="1">
      <alignment vertical="center"/>
    </xf>
    <xf numFmtId="176" fontId="3" fillId="0" borderId="28" xfId="2" applyNumberFormat="1" applyFont="1" applyBorder="1" applyAlignment="1">
      <alignment horizontal="center" vertical="center"/>
    </xf>
    <xf numFmtId="176" fontId="3" fillId="0" borderId="16" xfId="2" applyNumberFormat="1" applyFont="1" applyBorder="1" applyAlignment="1">
      <alignment horizontal="center" vertical="center"/>
    </xf>
    <xf numFmtId="176" fontId="3" fillId="0" borderId="13" xfId="2" applyNumberFormat="1" applyFont="1" applyBorder="1" applyAlignment="1">
      <alignment vertical="center"/>
    </xf>
    <xf numFmtId="176" fontId="3" fillId="0" borderId="18" xfId="2" applyNumberFormat="1" applyFont="1" applyBorder="1" applyAlignment="1">
      <alignment horizontal="center" vertical="center"/>
    </xf>
    <xf numFmtId="0" fontId="3" fillId="0" borderId="60" xfId="2" applyFont="1" applyFill="1" applyBorder="1" applyAlignment="1">
      <alignment horizontal="center" vertical="center" textRotation="255"/>
    </xf>
    <xf numFmtId="0" fontId="3" fillId="0" borderId="40" xfId="2" applyFont="1" applyFill="1" applyBorder="1" applyAlignment="1">
      <alignment horizontal="center" vertical="center" textRotation="255"/>
    </xf>
    <xf numFmtId="0" fontId="3" fillId="0" borderId="3" xfId="2" applyFont="1" applyFill="1" applyBorder="1" applyAlignment="1">
      <alignment horizontal="center" vertical="center"/>
    </xf>
    <xf numFmtId="178" fontId="3" fillId="0" borderId="41" xfId="2" applyNumberFormat="1" applyFont="1" applyFill="1" applyBorder="1" applyAlignment="1">
      <alignment horizontal="center" vertical="center"/>
    </xf>
    <xf numFmtId="0" fontId="3" fillId="0" borderId="3" xfId="2" applyFont="1" applyFill="1" applyBorder="1" applyAlignment="1">
      <alignment horizontal="distributed" vertical="center"/>
    </xf>
    <xf numFmtId="0" fontId="3" fillId="0" borderId="54" xfId="2" applyNumberFormat="1" applyFont="1" applyFill="1" applyBorder="1" applyAlignment="1">
      <alignment horizontal="center" vertical="center"/>
    </xf>
    <xf numFmtId="176" fontId="3" fillId="0" borderId="3" xfId="2" applyNumberFormat="1" applyFont="1" applyBorder="1" applyAlignment="1">
      <alignment vertical="center"/>
    </xf>
    <xf numFmtId="176" fontId="3" fillId="0" borderId="41" xfId="2" applyNumberFormat="1" applyFont="1" applyBorder="1" applyAlignment="1">
      <alignment horizontal="center" vertical="center"/>
    </xf>
    <xf numFmtId="176" fontId="3" fillId="0" borderId="3" xfId="2" applyNumberFormat="1" applyFont="1" applyBorder="1" applyAlignment="1">
      <alignment horizontal="center" vertical="center"/>
    </xf>
    <xf numFmtId="176" fontId="19" fillId="0" borderId="40" xfId="2" applyNumberFormat="1" applyFont="1" applyBorder="1" applyAlignment="1">
      <alignment vertical="center"/>
    </xf>
    <xf numFmtId="176" fontId="3" fillId="0" borderId="4" xfId="2" applyNumberFormat="1" applyFont="1" applyBorder="1" applyAlignment="1">
      <alignment horizontal="center" vertical="center"/>
    </xf>
    <xf numFmtId="0" fontId="3" fillId="0" borderId="0" xfId="2" applyFont="1" applyFill="1" applyBorder="1" applyAlignment="1">
      <alignment horizontal="center" vertical="center"/>
    </xf>
    <xf numFmtId="178"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178" fontId="3" fillId="0" borderId="0" xfId="2" applyNumberFormat="1" applyFont="1" applyFill="1" applyBorder="1" applyAlignment="1">
      <alignment vertical="center"/>
    </xf>
    <xf numFmtId="176" fontId="3" fillId="0" borderId="0" xfId="2" applyNumberFormat="1" applyFont="1" applyBorder="1" applyAlignment="1">
      <alignment vertical="center"/>
    </xf>
    <xf numFmtId="0" fontId="3" fillId="0" borderId="0" xfId="2" applyFont="1" applyBorder="1" applyAlignment="1">
      <alignment horizontal="center" vertical="center"/>
    </xf>
    <xf numFmtId="0" fontId="19" fillId="0" borderId="0" xfId="2" applyFont="1"/>
    <xf numFmtId="0" fontId="19" fillId="0" borderId="55" xfId="2" applyFont="1" applyBorder="1" applyAlignment="1">
      <alignment horizontal="center" vertical="center" textRotation="255"/>
    </xf>
    <xf numFmtId="0" fontId="19" fillId="0" borderId="43" xfId="2" applyFont="1" applyBorder="1" applyAlignment="1">
      <alignment horizontal="center" vertical="center" textRotation="255"/>
    </xf>
    <xf numFmtId="0" fontId="19" fillId="0" borderId="16" xfId="2" applyFont="1" applyBorder="1" applyAlignment="1">
      <alignment horizontal="center" vertical="center" shrinkToFit="1"/>
    </xf>
    <xf numFmtId="0" fontId="19" fillId="0" borderId="43" xfId="2" applyFont="1" applyBorder="1" applyAlignment="1">
      <alignment horizontal="center" vertical="center" wrapText="1"/>
    </xf>
    <xf numFmtId="0" fontId="19" fillId="0" borderId="28" xfId="2" applyFont="1" applyBorder="1" applyAlignment="1">
      <alignment horizontal="center" vertical="center"/>
    </xf>
    <xf numFmtId="0" fontId="3" fillId="0" borderId="20" xfId="2" applyFont="1" applyBorder="1" applyAlignment="1">
      <alignment horizontal="center" vertical="center"/>
    </xf>
    <xf numFmtId="0" fontId="19" fillId="0" borderId="5" xfId="2" applyFont="1" applyBorder="1" applyAlignment="1">
      <alignment horizontal="center" vertical="center" textRotation="255"/>
    </xf>
    <xf numFmtId="0" fontId="19" fillId="0" borderId="3" xfId="2" applyFont="1" applyBorder="1" applyAlignment="1">
      <alignment horizontal="center" vertical="center" textRotation="255"/>
    </xf>
    <xf numFmtId="0" fontId="19" fillId="0" borderId="17" xfId="2" applyFont="1" applyBorder="1" applyAlignment="1">
      <alignment horizontal="center" vertical="center" shrinkToFit="1"/>
    </xf>
    <xf numFmtId="0" fontId="19" fillId="0" borderId="3" xfId="2" applyFont="1" applyBorder="1" applyAlignment="1">
      <alignment horizontal="center" vertical="center" wrapText="1"/>
    </xf>
    <xf numFmtId="0" fontId="19" fillId="0" borderId="32" xfId="2" applyFont="1" applyBorder="1" applyAlignment="1">
      <alignment horizontal="center"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19" fillId="0" borderId="41" xfId="2" applyFont="1" applyBorder="1" applyAlignment="1">
      <alignment horizontal="center" vertical="center"/>
    </xf>
    <xf numFmtId="0" fontId="19" fillId="0" borderId="4" xfId="2" applyFont="1" applyBorder="1" applyAlignment="1">
      <alignment horizontal="center" vertical="center"/>
    </xf>
    <xf numFmtId="0" fontId="3" fillId="0" borderId="0" xfId="2" applyFont="1" applyAlignment="1">
      <alignment horizontal="center" vertical="center"/>
    </xf>
    <xf numFmtId="0" fontId="19" fillId="0" borderId="25" xfId="2" applyFont="1" applyBorder="1" applyAlignment="1">
      <alignment horizontal="center" vertical="center" textRotation="255"/>
    </xf>
    <xf numFmtId="0" fontId="19" fillId="0" borderId="27" xfId="2" applyFont="1" applyBorder="1" applyAlignment="1">
      <alignment horizontal="center" vertical="center" textRotation="255"/>
    </xf>
    <xf numFmtId="0" fontId="19" fillId="0" borderId="16" xfId="2" applyFont="1" applyBorder="1" applyAlignment="1">
      <alignment horizontal="center" vertical="center"/>
    </xf>
    <xf numFmtId="57" fontId="19" fillId="0" borderId="16" xfId="2" applyNumberFormat="1" applyFont="1" applyBorder="1" applyAlignment="1">
      <alignment horizontal="center" vertical="center"/>
    </xf>
    <xf numFmtId="0" fontId="19" fillId="0" borderId="43" xfId="2" applyFont="1" applyBorder="1" applyAlignment="1">
      <alignment horizontal="distributed" vertical="center"/>
    </xf>
    <xf numFmtId="0" fontId="19" fillId="0" borderId="11" xfId="2" applyFont="1" applyBorder="1" applyAlignment="1">
      <alignment horizontal="center" vertical="center"/>
    </xf>
    <xf numFmtId="183" fontId="19" fillId="0" borderId="55" xfId="2" applyNumberFormat="1" applyFont="1" applyBorder="1" applyAlignment="1">
      <alignment vertical="center"/>
    </xf>
    <xf numFmtId="183" fontId="19" fillId="0" borderId="16" xfId="2" applyNumberFormat="1" applyFont="1" applyBorder="1" applyAlignment="1">
      <alignment horizontal="center" vertical="center"/>
    </xf>
    <xf numFmtId="183" fontId="19" fillId="0" borderId="43" xfId="2" applyNumberFormat="1" applyFont="1" applyBorder="1" applyAlignment="1">
      <alignment vertical="center"/>
    </xf>
    <xf numFmtId="183" fontId="19" fillId="0" borderId="16" xfId="2" applyNumberFormat="1" applyFont="1" applyFill="1" applyBorder="1" applyAlignment="1">
      <alignment horizontal="center" vertical="center"/>
    </xf>
    <xf numFmtId="183" fontId="19" fillId="0" borderId="13" xfId="2" applyNumberFormat="1" applyFont="1" applyBorder="1" applyAlignment="1">
      <alignment vertical="center"/>
    </xf>
    <xf numFmtId="183" fontId="19" fillId="0" borderId="18" xfId="2" applyNumberFormat="1" applyFont="1" applyFill="1" applyBorder="1" applyAlignment="1">
      <alignment horizontal="center" vertical="center"/>
    </xf>
    <xf numFmtId="0" fontId="19" fillId="0" borderId="45" xfId="2" applyFont="1" applyBorder="1" applyAlignment="1">
      <alignment horizontal="center" vertical="center" textRotation="255"/>
    </xf>
    <xf numFmtId="0" fontId="19" fillId="0" borderId="46" xfId="2" applyFont="1" applyBorder="1" applyAlignment="1">
      <alignment horizontal="center" vertical="center" textRotation="255"/>
    </xf>
    <xf numFmtId="0" fontId="19" fillId="0" borderId="22" xfId="2" applyFont="1" applyBorder="1" applyAlignment="1">
      <alignment horizontal="center" vertical="center"/>
    </xf>
    <xf numFmtId="57" fontId="19" fillId="0" borderId="22" xfId="2" applyNumberFormat="1" applyFont="1" applyBorder="1" applyAlignment="1">
      <alignment horizontal="center" vertical="center"/>
    </xf>
    <xf numFmtId="0" fontId="19" fillId="0" borderId="1" xfId="2" applyFont="1" applyBorder="1" applyAlignment="1">
      <alignment horizontal="distributed" vertical="center"/>
    </xf>
    <xf numFmtId="0" fontId="19" fillId="0" borderId="39" xfId="2" applyFont="1" applyBorder="1" applyAlignment="1">
      <alignment horizontal="center" vertical="center"/>
    </xf>
    <xf numFmtId="183" fontId="19" fillId="0" borderId="7" xfId="2" applyNumberFormat="1" applyFont="1" applyBorder="1" applyAlignment="1">
      <alignment vertical="center"/>
    </xf>
    <xf numFmtId="183" fontId="19" fillId="0" borderId="22" xfId="2" applyNumberFormat="1" applyFont="1" applyBorder="1" applyAlignment="1">
      <alignment horizontal="center" vertical="center"/>
    </xf>
    <xf numFmtId="183" fontId="19" fillId="0" borderId="1" xfId="2" applyNumberFormat="1" applyFont="1" applyBorder="1" applyAlignment="1">
      <alignment vertical="center"/>
    </xf>
    <xf numFmtId="183" fontId="19" fillId="0" borderId="22" xfId="2" applyNumberFormat="1" applyFont="1" applyFill="1" applyBorder="1" applyAlignment="1">
      <alignment horizontal="center" vertical="center"/>
    </xf>
    <xf numFmtId="183" fontId="19" fillId="0" borderId="38" xfId="2" applyNumberFormat="1" applyFont="1" applyBorder="1" applyAlignment="1">
      <alignment vertical="center"/>
    </xf>
    <xf numFmtId="183" fontId="19" fillId="0" borderId="57" xfId="2" applyNumberFormat="1" applyFont="1" applyFill="1" applyBorder="1" applyAlignment="1">
      <alignment horizontal="center" vertical="center"/>
    </xf>
    <xf numFmtId="0" fontId="19" fillId="0" borderId="10" xfId="2" applyFont="1" applyBorder="1" applyAlignment="1">
      <alignment horizontal="center" vertical="center" textRotation="255"/>
    </xf>
    <xf numFmtId="0" fontId="19" fillId="0" borderId="48" xfId="2" applyFont="1" applyBorder="1" applyAlignment="1">
      <alignment horizontal="center" vertical="center" textRotation="255"/>
    </xf>
    <xf numFmtId="0" fontId="19" fillId="0" borderId="2" xfId="2" applyFont="1" applyBorder="1" applyAlignment="1">
      <alignment horizontal="center" vertical="center"/>
    </xf>
    <xf numFmtId="57" fontId="19" fillId="0" borderId="2" xfId="2" applyNumberFormat="1" applyFont="1" applyBorder="1" applyAlignment="1">
      <alignment horizontal="center" vertical="center"/>
    </xf>
    <xf numFmtId="0" fontId="19" fillId="0" borderId="37" xfId="2" applyFont="1" applyBorder="1" applyAlignment="1">
      <alignment horizontal="center" vertical="center"/>
    </xf>
    <xf numFmtId="183" fontId="20" fillId="0" borderId="7" xfId="2" applyNumberFormat="1" applyFont="1" applyBorder="1" applyAlignment="1">
      <alignment vertical="center"/>
    </xf>
    <xf numFmtId="183" fontId="19" fillId="0" borderId="2" xfId="2" applyNumberFormat="1" applyFont="1" applyBorder="1" applyAlignment="1">
      <alignment horizontal="center" vertical="center"/>
    </xf>
    <xf numFmtId="183" fontId="20" fillId="0" borderId="1" xfId="2" applyNumberFormat="1" applyFont="1" applyBorder="1" applyAlignment="1">
      <alignment vertical="center"/>
    </xf>
    <xf numFmtId="183" fontId="19" fillId="0" borderId="2" xfId="2" applyNumberFormat="1" applyFont="1" applyFill="1" applyBorder="1" applyAlignment="1">
      <alignment horizontal="center" vertical="center"/>
    </xf>
    <xf numFmtId="183" fontId="20" fillId="0" borderId="38" xfId="2" applyNumberFormat="1" applyFont="1" applyBorder="1" applyAlignment="1">
      <alignment vertical="center"/>
    </xf>
    <xf numFmtId="183" fontId="19" fillId="0" borderId="8" xfId="2" applyNumberFormat="1" applyFont="1" applyFill="1" applyBorder="1" applyAlignment="1">
      <alignment horizontal="center" vertical="center"/>
    </xf>
    <xf numFmtId="0" fontId="19" fillId="0" borderId="36" xfId="2" applyFont="1" applyBorder="1" applyAlignment="1">
      <alignment horizontal="right" vertical="center" textRotation="255" shrinkToFit="1"/>
    </xf>
    <xf numFmtId="0" fontId="19" fillId="0" borderId="38" xfId="2" applyFont="1" applyBorder="1" applyAlignment="1">
      <alignment horizontal="left" vertical="center" textRotation="255"/>
    </xf>
    <xf numFmtId="0" fontId="19" fillId="0" borderId="1" xfId="2" applyFont="1" applyBorder="1" applyAlignment="1">
      <alignment horizontal="center" vertical="center"/>
    </xf>
    <xf numFmtId="57" fontId="19" fillId="0" borderId="1" xfId="2" applyNumberFormat="1" applyFont="1" applyBorder="1" applyAlignment="1">
      <alignment horizontal="distributed" vertical="center"/>
    </xf>
    <xf numFmtId="0" fontId="19" fillId="0" borderId="39" xfId="2" applyFont="1" applyBorder="1" applyAlignment="1">
      <alignment horizontal="center" vertical="center"/>
    </xf>
    <xf numFmtId="183" fontId="19" fillId="0" borderId="39" xfId="2" applyNumberFormat="1" applyFont="1" applyBorder="1" applyAlignment="1">
      <alignment horizontal="center" vertical="center"/>
    </xf>
    <xf numFmtId="183" fontId="19" fillId="0" borderId="1" xfId="2" applyNumberFormat="1" applyFont="1" applyFill="1" applyBorder="1" applyAlignment="1">
      <alignment horizontal="center" vertical="center"/>
    </xf>
    <xf numFmtId="183" fontId="19" fillId="0" borderId="9" xfId="2" applyNumberFormat="1" applyFont="1" applyFill="1" applyBorder="1" applyAlignment="1">
      <alignment horizontal="center" vertical="center"/>
    </xf>
    <xf numFmtId="0" fontId="19" fillId="0" borderId="51" xfId="2" applyFont="1" applyBorder="1" applyAlignment="1">
      <alignment horizontal="right" vertical="center" textRotation="255"/>
    </xf>
    <xf numFmtId="0" fontId="19" fillId="0" borderId="50" xfId="2" applyFont="1" applyBorder="1" applyAlignment="1">
      <alignment horizontal="left" vertical="center" textRotation="255"/>
    </xf>
    <xf numFmtId="0" fontId="19" fillId="0" borderId="23" xfId="2" applyFont="1" applyBorder="1" applyAlignment="1">
      <alignment horizontal="center" vertical="center"/>
    </xf>
    <xf numFmtId="57" fontId="19" fillId="0" borderId="23" xfId="2" applyNumberFormat="1" applyFont="1" applyBorder="1" applyAlignment="1">
      <alignment horizontal="center" vertical="center"/>
    </xf>
    <xf numFmtId="183" fontId="19" fillId="0" borderId="23" xfId="2" applyNumberFormat="1" applyFont="1" applyBorder="1" applyAlignment="1">
      <alignment horizontal="center" vertical="center"/>
    </xf>
    <xf numFmtId="183" fontId="19" fillId="0" borderId="23" xfId="2" applyNumberFormat="1" applyFont="1" applyFill="1" applyBorder="1" applyAlignment="1">
      <alignment horizontal="center" vertical="center"/>
    </xf>
    <xf numFmtId="183" fontId="19" fillId="0" borderId="58" xfId="2" applyNumberFormat="1" applyFont="1" applyFill="1" applyBorder="1" applyAlignment="1">
      <alignment horizontal="center" vertical="center"/>
    </xf>
    <xf numFmtId="0" fontId="19" fillId="0" borderId="45" xfId="2" applyFont="1" applyBorder="1" applyAlignment="1">
      <alignment horizontal="right" vertical="center" textRotation="255"/>
    </xf>
    <xf numFmtId="0" fontId="19" fillId="0" borderId="46" xfId="2" applyFont="1" applyBorder="1" applyAlignment="1">
      <alignment horizontal="left" vertical="center" textRotation="255"/>
    </xf>
    <xf numFmtId="0" fontId="19" fillId="0" borderId="10" xfId="2" applyFont="1" applyBorder="1" applyAlignment="1">
      <alignment horizontal="right" vertical="center" textRotation="255"/>
    </xf>
    <xf numFmtId="0" fontId="19" fillId="0" borderId="48" xfId="2" applyFont="1" applyBorder="1" applyAlignment="1">
      <alignment horizontal="left" vertical="center" textRotation="255"/>
    </xf>
    <xf numFmtId="0" fontId="3" fillId="0" borderId="37" xfId="2" applyFont="1" applyBorder="1"/>
    <xf numFmtId="183" fontId="20" fillId="0" borderId="1" xfId="2" applyNumberFormat="1" applyFont="1" applyFill="1" applyBorder="1" applyAlignment="1">
      <alignment vertical="center"/>
    </xf>
    <xf numFmtId="183" fontId="20" fillId="0" borderId="38" xfId="2" applyNumberFormat="1" applyFont="1" applyFill="1" applyBorder="1" applyAlignment="1">
      <alignment vertical="center"/>
    </xf>
    <xf numFmtId="0" fontId="19" fillId="0" borderId="51" xfId="2" applyFont="1" applyBorder="1" applyAlignment="1">
      <alignment horizontal="center" vertical="center" textRotation="255"/>
    </xf>
    <xf numFmtId="0" fontId="19" fillId="0" borderId="50" xfId="2" applyFont="1" applyBorder="1" applyAlignment="1">
      <alignment horizontal="center" vertical="center" textRotation="255"/>
    </xf>
    <xf numFmtId="0" fontId="19" fillId="0" borderId="49" xfId="2" applyFont="1" applyBorder="1" applyAlignment="1">
      <alignment horizontal="center" vertical="center"/>
    </xf>
    <xf numFmtId="0" fontId="19" fillId="0" borderId="47" xfId="2" applyFont="1" applyBorder="1" applyAlignment="1">
      <alignment horizontal="center" vertical="center"/>
    </xf>
    <xf numFmtId="0" fontId="19" fillId="0" borderId="34" xfId="2" applyFont="1" applyBorder="1" applyAlignment="1">
      <alignment horizontal="center" vertical="center"/>
    </xf>
    <xf numFmtId="0" fontId="19" fillId="0" borderId="1" xfId="2" applyFont="1" applyBorder="1" applyAlignment="1">
      <alignment horizontal="center" vertical="center"/>
    </xf>
    <xf numFmtId="0" fontId="19" fillId="0" borderId="29" xfId="2" applyFont="1" applyBorder="1" applyAlignment="1">
      <alignment horizontal="right" vertical="center" textRotation="255"/>
    </xf>
    <xf numFmtId="0" fontId="19" fillId="0" borderId="31" xfId="2" applyFont="1" applyBorder="1" applyAlignment="1">
      <alignment horizontal="left" vertical="center" textRotation="255"/>
    </xf>
    <xf numFmtId="0" fontId="19" fillId="0" borderId="3" xfId="2" applyFont="1" applyBorder="1" applyAlignment="1">
      <alignment horizontal="center" vertical="center"/>
    </xf>
    <xf numFmtId="0" fontId="19" fillId="0" borderId="17" xfId="2" applyFont="1" applyBorder="1" applyAlignment="1">
      <alignment horizontal="center" vertical="center"/>
    </xf>
    <xf numFmtId="0" fontId="19" fillId="0" borderId="41" xfId="2" applyFont="1" applyBorder="1" applyAlignment="1">
      <alignment horizontal="center" vertical="center"/>
    </xf>
    <xf numFmtId="0" fontId="19" fillId="0" borderId="42" xfId="2" applyFont="1" applyBorder="1" applyAlignment="1">
      <alignment horizontal="center" vertical="center"/>
    </xf>
    <xf numFmtId="183" fontId="20" fillId="0" borderId="5" xfId="2" applyNumberFormat="1" applyFont="1" applyBorder="1" applyAlignment="1">
      <alignment vertical="center"/>
    </xf>
    <xf numFmtId="183" fontId="19" fillId="0" borderId="17" xfId="2" applyNumberFormat="1" applyFont="1" applyBorder="1" applyAlignment="1">
      <alignment horizontal="center" vertical="center"/>
    </xf>
    <xf numFmtId="183" fontId="20" fillId="0" borderId="3" xfId="2" applyNumberFormat="1" applyFont="1" applyFill="1" applyBorder="1" applyAlignment="1">
      <alignment vertical="center"/>
    </xf>
    <xf numFmtId="183" fontId="19" fillId="0" borderId="17" xfId="2" applyNumberFormat="1" applyFont="1" applyFill="1" applyBorder="1" applyAlignment="1">
      <alignment horizontal="center" vertical="center"/>
    </xf>
    <xf numFmtId="183" fontId="20" fillId="0" borderId="40" xfId="2" applyNumberFormat="1" applyFont="1" applyFill="1" applyBorder="1" applyAlignment="1">
      <alignment vertical="center"/>
    </xf>
    <xf numFmtId="183" fontId="19" fillId="0" borderId="19" xfId="2" applyNumberFormat="1" applyFont="1" applyFill="1" applyBorder="1" applyAlignment="1">
      <alignment horizontal="center" vertical="center"/>
    </xf>
    <xf numFmtId="0" fontId="11" fillId="0" borderId="0" xfId="2" applyFont="1" applyFill="1" applyBorder="1" applyAlignment="1">
      <alignment vertical="center"/>
    </xf>
    <xf numFmtId="0" fontId="22" fillId="0" borderId="0" xfId="2" applyFont="1" applyFill="1" applyBorder="1" applyAlignment="1">
      <alignment horizontal="center" vertical="center"/>
    </xf>
    <xf numFmtId="178" fontId="22" fillId="0" borderId="0" xfId="2" applyNumberFormat="1" applyFont="1" applyFill="1" applyBorder="1" applyAlignment="1">
      <alignment vertical="center"/>
    </xf>
    <xf numFmtId="0" fontId="22" fillId="0" borderId="0" xfId="2" applyFont="1" applyFill="1" applyBorder="1" applyAlignment="1">
      <alignment vertical="center"/>
    </xf>
    <xf numFmtId="179" fontId="22" fillId="0" borderId="0" xfId="2" applyNumberFormat="1" applyFont="1" applyFill="1" applyBorder="1" applyAlignment="1">
      <alignment vertical="center"/>
    </xf>
    <xf numFmtId="0" fontId="19" fillId="0" borderId="0" xfId="2" applyFont="1" applyAlignment="1">
      <alignment vertical="center"/>
    </xf>
    <xf numFmtId="180" fontId="19" fillId="0" borderId="0" xfId="3" applyNumberFormat="1" applyFont="1" applyAlignment="1">
      <alignment vertical="center"/>
    </xf>
    <xf numFmtId="0" fontId="11" fillId="0" borderId="0" xfId="2" applyFont="1" applyFill="1" applyAlignment="1">
      <alignment vertical="center"/>
    </xf>
    <xf numFmtId="0" fontId="19" fillId="0" borderId="0" xfId="2" applyFont="1" applyFill="1" applyAlignment="1">
      <alignment vertical="center"/>
    </xf>
    <xf numFmtId="0" fontId="22" fillId="0" borderId="0" xfId="2" applyFont="1" applyFill="1" applyAlignment="1">
      <alignment vertical="center"/>
    </xf>
    <xf numFmtId="180" fontId="19" fillId="0" borderId="0" xfId="2" applyNumberFormat="1" applyFont="1" applyAlignment="1">
      <alignment vertical="center"/>
    </xf>
    <xf numFmtId="0" fontId="16" fillId="0" borderId="0" xfId="2" applyFont="1" applyAlignment="1">
      <alignment vertical="center"/>
    </xf>
    <xf numFmtId="0" fontId="23" fillId="0" borderId="0" xfId="2" applyFont="1" applyFill="1" applyAlignment="1">
      <alignment vertical="center"/>
    </xf>
    <xf numFmtId="183" fontId="19" fillId="0" borderId="0" xfId="2" applyNumberFormat="1" applyFont="1" applyBorder="1" applyAlignment="1">
      <alignment horizontal="center" vertical="center"/>
    </xf>
    <xf numFmtId="183" fontId="19" fillId="0" borderId="0" xfId="2" applyNumberFormat="1" applyFont="1" applyBorder="1" applyAlignment="1">
      <alignment horizontal="center" vertical="center" wrapText="1"/>
    </xf>
    <xf numFmtId="0" fontId="24" fillId="0" borderId="0" xfId="2" applyFont="1"/>
    <xf numFmtId="0" fontId="9" fillId="0" borderId="0" xfId="2" applyFont="1" applyFill="1" applyAlignment="1">
      <alignment horizontal="left"/>
    </xf>
    <xf numFmtId="0" fontId="19" fillId="0" borderId="0" xfId="2" applyFont="1" applyBorder="1" applyAlignment="1">
      <alignment horizontal="center" vertical="center"/>
    </xf>
    <xf numFmtId="183" fontId="25" fillId="0" borderId="0" xfId="2" applyNumberFormat="1" applyFont="1" applyBorder="1" applyAlignment="1">
      <alignment vertical="center"/>
    </xf>
    <xf numFmtId="178" fontId="3" fillId="0" borderId="59" xfId="2" applyNumberFormat="1" applyFont="1" applyFill="1" applyBorder="1" applyAlignment="1">
      <alignment horizontal="center" vertical="center"/>
    </xf>
    <xf numFmtId="183" fontId="3" fillId="0" borderId="43" xfId="2" applyNumberFormat="1" applyFont="1" applyBorder="1" applyAlignment="1">
      <alignment vertical="center"/>
    </xf>
    <xf numFmtId="176" fontId="3" fillId="0" borderId="11" xfId="2" applyNumberFormat="1" applyFont="1" applyBorder="1" applyAlignment="1">
      <alignment horizontal="center" vertical="center"/>
    </xf>
    <xf numFmtId="176" fontId="3" fillId="0" borderId="43" xfId="2" applyNumberFormat="1" applyFont="1" applyBorder="1" applyAlignment="1">
      <alignment horizontal="center" vertical="center"/>
    </xf>
    <xf numFmtId="176" fontId="3" fillId="0" borderId="44" xfId="2" applyNumberFormat="1" applyFont="1" applyBorder="1" applyAlignment="1">
      <alignment horizontal="center" vertical="center"/>
    </xf>
    <xf numFmtId="0" fontId="3" fillId="0" borderId="29" xfId="2" applyFont="1" applyFill="1" applyBorder="1" applyAlignment="1">
      <alignment horizontal="center" vertical="center" textRotation="255"/>
    </xf>
    <xf numFmtId="0" fontId="3" fillId="0" borderId="31" xfId="2" applyFont="1" applyFill="1" applyBorder="1" applyAlignment="1">
      <alignment horizontal="center" vertical="center" textRotation="255"/>
    </xf>
    <xf numFmtId="178" fontId="3" fillId="0" borderId="54" xfId="2" applyNumberFormat="1" applyFont="1" applyFill="1" applyBorder="1" applyAlignment="1">
      <alignment horizontal="center" vertical="center"/>
    </xf>
    <xf numFmtId="183" fontId="3" fillId="0" borderId="3" xfId="2" applyNumberFormat="1" applyFont="1" applyBorder="1" applyAlignment="1">
      <alignment vertical="center"/>
    </xf>
    <xf numFmtId="183" fontId="19" fillId="0" borderId="40" xfId="2" applyNumberFormat="1" applyFont="1" applyBorder="1" applyAlignment="1">
      <alignment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 xfId="2" applyFont="1" applyBorder="1" applyAlignment="1">
      <alignment horizontal="distributed" vertical="center"/>
    </xf>
    <xf numFmtId="184" fontId="19" fillId="0" borderId="8" xfId="2" applyNumberFormat="1" applyFont="1" applyBorder="1" applyAlignment="1">
      <alignment horizontal="center" vertical="center"/>
    </xf>
    <xf numFmtId="179" fontId="19" fillId="0" borderId="2" xfId="2" applyNumberFormat="1" applyFont="1" applyBorder="1" applyAlignment="1">
      <alignment vertical="center"/>
    </xf>
    <xf numFmtId="179" fontId="19" fillId="0" borderId="43" xfId="2" applyNumberFormat="1" applyFont="1" applyFill="1" applyBorder="1" applyAlignment="1">
      <alignment vertical="center"/>
    </xf>
    <xf numFmtId="179" fontId="19" fillId="0" borderId="13" xfId="2" applyNumberFormat="1" applyFont="1" applyFill="1" applyBorder="1" applyAlignment="1">
      <alignment vertical="center"/>
    </xf>
    <xf numFmtId="184" fontId="19" fillId="0" borderId="9" xfId="2" applyNumberFormat="1" applyFont="1" applyBorder="1" applyAlignment="1">
      <alignment horizontal="center" vertical="center"/>
    </xf>
    <xf numFmtId="179" fontId="19" fillId="0" borderId="1" xfId="2" applyNumberFormat="1" applyFont="1" applyBorder="1" applyAlignment="1">
      <alignment vertical="center"/>
    </xf>
    <xf numFmtId="179" fontId="19" fillId="0" borderId="1" xfId="2" applyNumberFormat="1" applyFont="1" applyFill="1" applyBorder="1" applyAlignment="1">
      <alignment vertical="center"/>
    </xf>
    <xf numFmtId="179" fontId="19" fillId="0" borderId="38" xfId="2" applyNumberFormat="1" applyFont="1" applyFill="1" applyBorder="1" applyAlignment="1">
      <alignment vertical="center"/>
    </xf>
    <xf numFmtId="0" fontId="19" fillId="0" borderId="53" xfId="2" applyFont="1" applyBorder="1" applyAlignment="1">
      <alignment horizontal="center" vertical="center"/>
    </xf>
    <xf numFmtId="179" fontId="20" fillId="0" borderId="1" xfId="2" applyNumberFormat="1" applyFont="1" applyBorder="1" applyAlignment="1">
      <alignment vertical="center"/>
    </xf>
    <xf numFmtId="179" fontId="26" fillId="0" borderId="1" xfId="2" applyNumberFormat="1" applyFont="1" applyFill="1" applyBorder="1" applyAlignment="1">
      <alignment vertical="center"/>
    </xf>
    <xf numFmtId="179" fontId="26" fillId="0" borderId="38" xfId="2" applyNumberFormat="1" applyFont="1" applyFill="1" applyBorder="1" applyAlignment="1">
      <alignment vertical="center"/>
    </xf>
    <xf numFmtId="1" fontId="19" fillId="0" borderId="9" xfId="2" applyNumberFormat="1" applyFont="1" applyBorder="1" applyAlignment="1">
      <alignment horizontal="center" vertical="center"/>
    </xf>
    <xf numFmtId="183" fontId="19" fillId="0" borderId="49" xfId="2" applyNumberFormat="1" applyFont="1" applyFill="1" applyBorder="1" applyAlignment="1">
      <alignment horizontal="center" vertical="center"/>
    </xf>
    <xf numFmtId="183" fontId="19" fillId="0" borderId="23" xfId="2" applyNumberFormat="1" applyFont="1" applyFill="1" applyBorder="1" applyAlignment="1">
      <alignment horizontal="center" vertical="center"/>
    </xf>
    <xf numFmtId="183" fontId="19" fillId="0" borderId="58" xfId="2" applyNumberFormat="1" applyFont="1" applyFill="1" applyBorder="1" applyAlignment="1">
      <alignment horizontal="center" vertical="center"/>
    </xf>
    <xf numFmtId="0" fontId="19" fillId="0" borderId="9" xfId="2" applyFont="1" applyBorder="1" applyAlignment="1">
      <alignment horizontal="center" vertical="center"/>
    </xf>
    <xf numFmtId="0" fontId="19" fillId="0" borderId="54" xfId="2" applyFont="1" applyBorder="1" applyAlignment="1">
      <alignment horizontal="center" vertical="center"/>
    </xf>
    <xf numFmtId="179" fontId="20" fillId="0" borderId="3" xfId="2" applyNumberFormat="1" applyFont="1" applyBorder="1" applyAlignment="1">
      <alignment vertical="center"/>
    </xf>
    <xf numFmtId="179" fontId="26" fillId="0" borderId="3" xfId="2" applyNumberFormat="1" applyFont="1" applyFill="1" applyBorder="1" applyAlignment="1">
      <alignment vertical="center"/>
    </xf>
    <xf numFmtId="179" fontId="26" fillId="0" borderId="40" xfId="2" applyNumberFormat="1"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16" xfId="0" applyFont="1" applyBorder="1" applyAlignment="1">
      <alignment horizontal="center" vertical="center" readingOrder="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shrinkToFit="1"/>
    </xf>
    <xf numFmtId="0" fontId="0" fillId="0" borderId="17" xfId="0" applyBorder="1" applyAlignment="1">
      <alignment horizontal="center" vertical="center" readingOrder="1"/>
    </xf>
    <xf numFmtId="0" fontId="0" fillId="0" borderId="32" xfId="0" applyBorder="1" applyAlignment="1">
      <alignment horizontal="center" vertical="center"/>
    </xf>
    <xf numFmtId="0" fontId="3" fillId="0" borderId="32" xfId="0" applyFont="1" applyBorder="1" applyAlignment="1">
      <alignment horizontal="center" vertical="center" shrinkToFit="1"/>
    </xf>
    <xf numFmtId="0" fontId="3" fillId="0" borderId="3" xfId="0" applyFont="1" applyBorder="1">
      <alignment vertical="center"/>
    </xf>
    <xf numFmtId="0" fontId="3" fillId="0" borderId="3" xfId="0" applyFont="1" applyFill="1" applyBorder="1">
      <alignment vertical="center"/>
    </xf>
    <xf numFmtId="0" fontId="3" fillId="0" borderId="14" xfId="0" applyFont="1" applyBorder="1" applyAlignment="1">
      <alignment horizontal="left" vertical="center" wrapText="1"/>
    </xf>
    <xf numFmtId="0" fontId="3" fillId="0" borderId="16" xfId="0" applyFont="1" applyBorder="1" applyAlignment="1">
      <alignment horizontal="left" vertical="center" readingOrder="1"/>
    </xf>
    <xf numFmtId="178" fontId="3" fillId="0" borderId="16" xfId="0" applyNumberFormat="1" applyFont="1" applyFill="1" applyBorder="1" applyAlignment="1">
      <alignment horizontal="right" vertical="center"/>
    </xf>
    <xf numFmtId="0" fontId="3" fillId="0" borderId="43" xfId="0" applyFont="1" applyBorder="1">
      <alignment vertical="center"/>
    </xf>
    <xf numFmtId="178" fontId="3" fillId="0" borderId="26" xfId="0" applyNumberFormat="1" applyFont="1" applyFill="1" applyBorder="1" applyAlignment="1">
      <alignment horizontal="center" vertical="center" wrapText="1"/>
    </xf>
    <xf numFmtId="179" fontId="3" fillId="0" borderId="6" xfId="0" applyNumberFormat="1" applyFont="1" applyFill="1" applyBorder="1">
      <alignment vertical="center"/>
    </xf>
    <xf numFmtId="179" fontId="3" fillId="0" borderId="2" xfId="0" applyNumberFormat="1" applyFont="1" applyFill="1" applyBorder="1">
      <alignment vertical="center"/>
    </xf>
    <xf numFmtId="179" fontId="3" fillId="0" borderId="43" xfId="0" applyNumberFormat="1" applyFont="1" applyFill="1" applyBorder="1">
      <alignment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readingOrder="1"/>
    </xf>
    <xf numFmtId="178" fontId="3" fillId="0" borderId="22" xfId="0" applyNumberFormat="1" applyFont="1" applyFill="1" applyBorder="1" applyAlignment="1">
      <alignment horizontal="right" vertical="center"/>
    </xf>
    <xf numFmtId="0" fontId="3" fillId="0" borderId="1" xfId="0" applyFont="1" applyBorder="1" applyAlignment="1">
      <alignment vertical="center"/>
    </xf>
    <xf numFmtId="178" fontId="3" fillId="0" borderId="0" xfId="0" applyNumberFormat="1" applyFont="1" applyFill="1" applyBorder="1" applyAlignment="1">
      <alignment horizontal="center" vertical="center"/>
    </xf>
    <xf numFmtId="179" fontId="3" fillId="0" borderId="7" xfId="0" applyNumberFormat="1" applyFont="1" applyFill="1" applyBorder="1">
      <alignment vertical="center"/>
    </xf>
    <xf numFmtId="179" fontId="3" fillId="0" borderId="1" xfId="0" applyNumberFormat="1" applyFont="1" applyFill="1" applyBorder="1">
      <alignment vertical="center"/>
    </xf>
    <xf numFmtId="0" fontId="3" fillId="0" borderId="1" xfId="0" applyFont="1" applyFill="1" applyBorder="1">
      <alignment vertical="center"/>
    </xf>
    <xf numFmtId="0" fontId="3" fillId="0" borderId="6" xfId="0" applyFont="1" applyBorder="1" applyAlignment="1">
      <alignment horizontal="left" vertical="center" wrapText="1"/>
    </xf>
    <xf numFmtId="0" fontId="3" fillId="0" borderId="2" xfId="0" applyFont="1" applyBorder="1" applyAlignment="1">
      <alignment horizontal="left" vertical="center" readingOrder="1"/>
    </xf>
    <xf numFmtId="178" fontId="3" fillId="0" borderId="2" xfId="0" applyNumberFormat="1" applyFont="1" applyFill="1" applyBorder="1" applyAlignment="1">
      <alignment horizontal="right" vertical="center"/>
    </xf>
    <xf numFmtId="0" fontId="3" fillId="0" borderId="23" xfId="0" applyFont="1" applyFill="1" applyBorder="1" applyAlignment="1">
      <alignment vertical="center" readingOrder="1"/>
    </xf>
    <xf numFmtId="183" fontId="3" fillId="0" borderId="7" xfId="0" applyNumberFormat="1" applyFont="1" applyFill="1" applyBorder="1">
      <alignment vertical="center"/>
    </xf>
    <xf numFmtId="183" fontId="3" fillId="0" borderId="1" xfId="0" applyNumberFormat="1" applyFont="1" applyFill="1" applyBorder="1">
      <alignment vertical="center"/>
    </xf>
    <xf numFmtId="185" fontId="3" fillId="0" borderId="7" xfId="0" applyNumberFormat="1" applyFont="1" applyFill="1" applyBorder="1">
      <alignment vertical="center"/>
    </xf>
    <xf numFmtId="185" fontId="3" fillId="0" borderId="1" xfId="0" applyNumberFormat="1" applyFont="1" applyFill="1" applyBorder="1">
      <alignment vertical="center"/>
    </xf>
    <xf numFmtId="0" fontId="3" fillId="0" borderId="51" xfId="0" applyFont="1" applyFill="1" applyBorder="1">
      <alignment vertical="center"/>
    </xf>
    <xf numFmtId="0" fontId="3" fillId="0" borderId="24" xfId="0" applyFont="1" applyFill="1" applyBorder="1" applyAlignment="1">
      <alignment horizontal="left" vertical="center" wrapText="1"/>
    </xf>
    <xf numFmtId="0" fontId="3" fillId="0" borderId="23" xfId="0" applyFont="1" applyBorder="1" applyAlignment="1">
      <alignment horizontal="left" vertical="center" readingOrder="1"/>
    </xf>
    <xf numFmtId="0" fontId="3" fillId="0" borderId="23" xfId="0" applyFont="1" applyFill="1" applyBorder="1" applyAlignment="1">
      <alignment horizontal="center" vertical="center"/>
    </xf>
    <xf numFmtId="178" fontId="3" fillId="0" borderId="23" xfId="0" applyNumberFormat="1" applyFont="1" applyFill="1" applyBorder="1" applyAlignment="1">
      <alignment horizontal="right" vertical="center"/>
    </xf>
    <xf numFmtId="0" fontId="3" fillId="0" borderId="6" xfId="0" applyFont="1" applyFill="1" applyBorder="1" applyAlignment="1">
      <alignment horizontal="left" vertical="center"/>
    </xf>
    <xf numFmtId="0" fontId="3" fillId="0" borderId="23" xfId="0" applyFont="1" applyBorder="1" applyAlignment="1">
      <alignment vertical="center" readingOrder="1"/>
    </xf>
    <xf numFmtId="0" fontId="3" fillId="0" borderId="1" xfId="0" applyFont="1" applyBorder="1">
      <alignment vertical="center"/>
    </xf>
    <xf numFmtId="186" fontId="3" fillId="0" borderId="1" xfId="0" applyNumberFormat="1" applyFont="1" applyFill="1" applyBorder="1">
      <alignment vertical="center"/>
    </xf>
    <xf numFmtId="0" fontId="3" fillId="0" borderId="24" xfId="0" applyFont="1" applyFill="1" applyBorder="1" applyAlignment="1">
      <alignment vertical="center"/>
    </xf>
    <xf numFmtId="0" fontId="3" fillId="0" borderId="6" xfId="0" applyFont="1" applyFill="1" applyBorder="1" applyAlignment="1">
      <alignment vertical="center"/>
    </xf>
    <xf numFmtId="0" fontId="3" fillId="0" borderId="1" xfId="0" applyFont="1" applyFill="1" applyBorder="1" applyAlignment="1">
      <alignment vertical="center" readingOrder="1"/>
    </xf>
    <xf numFmtId="185" fontId="3" fillId="0" borderId="1" xfId="0" applyNumberFormat="1" applyFont="1" applyFill="1" applyBorder="1" applyAlignment="1">
      <alignment horizontal="center" vertical="center"/>
    </xf>
    <xf numFmtId="0" fontId="3" fillId="0" borderId="1" xfId="0" applyFont="1" applyBorder="1" applyAlignment="1">
      <alignment vertical="center" readingOrder="1"/>
    </xf>
    <xf numFmtId="0" fontId="3" fillId="0" borderId="3" xfId="0" applyFont="1" applyBorder="1" applyAlignment="1">
      <alignment vertical="center" readingOrder="1"/>
    </xf>
    <xf numFmtId="178" fontId="3" fillId="0" borderId="3" xfId="0" applyNumberFormat="1" applyFont="1" applyFill="1" applyBorder="1" applyAlignment="1">
      <alignment vertical="center"/>
    </xf>
    <xf numFmtId="178" fontId="3" fillId="0" borderId="30" xfId="0" applyNumberFormat="1" applyFont="1" applyFill="1" applyBorder="1" applyAlignment="1">
      <alignment horizontal="center" vertical="center"/>
    </xf>
    <xf numFmtId="185" fontId="3" fillId="0" borderId="5" xfId="0" applyNumberFormat="1" applyFont="1" applyFill="1" applyBorder="1">
      <alignment vertical="center"/>
    </xf>
    <xf numFmtId="185" fontId="3" fillId="0" borderId="3" xfId="0" applyNumberFormat="1" applyFont="1" applyFill="1" applyBorder="1">
      <alignment vertical="center"/>
    </xf>
    <xf numFmtId="0" fontId="3" fillId="0" borderId="0" xfId="0" applyFont="1" applyBorder="1" applyAlignment="1">
      <alignment vertical="center" readingOrder="1"/>
    </xf>
    <xf numFmtId="178" fontId="3" fillId="0" borderId="0" xfId="0" applyNumberFormat="1" applyFont="1" applyFill="1" applyBorder="1" applyAlignment="1">
      <alignment vertical="center"/>
    </xf>
    <xf numFmtId="0" fontId="3" fillId="0" borderId="0" xfId="0" applyFont="1" applyBorder="1">
      <alignment vertical="center"/>
    </xf>
    <xf numFmtId="178" fontId="3" fillId="0" borderId="0" xfId="0" applyNumberFormat="1" applyFont="1" applyFill="1" applyBorder="1" applyAlignment="1">
      <alignment horizontal="center" vertical="center"/>
    </xf>
    <xf numFmtId="185" fontId="3" fillId="0" borderId="0" xfId="0" applyNumberFormat="1" applyFont="1" applyFill="1" applyBorder="1">
      <alignment vertical="center"/>
    </xf>
    <xf numFmtId="0" fontId="3" fillId="0" borderId="0" xfId="0" applyFont="1" applyFill="1" applyBorder="1" applyAlignment="1">
      <alignment vertical="center" readingOrder="1"/>
    </xf>
    <xf numFmtId="176" fontId="3" fillId="0" borderId="0" xfId="0" applyNumberFormat="1" applyFont="1" applyFill="1" applyBorder="1" applyAlignment="1">
      <alignment horizontal="center" vertical="center"/>
    </xf>
    <xf numFmtId="0" fontId="3" fillId="0" borderId="0" xfId="0" applyFont="1" applyAlignment="1">
      <alignment horizontal="center" vertical="center" readingOrder="1"/>
    </xf>
    <xf numFmtId="0" fontId="3" fillId="0" borderId="0" xfId="0" applyFont="1" applyBorder="1" applyAlignment="1">
      <alignment vertical="center"/>
    </xf>
    <xf numFmtId="0" fontId="3" fillId="0" borderId="0" xfId="0" applyFont="1" applyFill="1" applyBorder="1" applyAlignment="1">
      <alignment vertical="center"/>
    </xf>
    <xf numFmtId="0" fontId="3" fillId="0" borderId="28" xfId="0" applyFont="1" applyFill="1" applyBorder="1" applyAlignment="1">
      <alignment horizontal="center" vertical="center" wrapText="1" shrinkToFit="1"/>
    </xf>
    <xf numFmtId="0" fontId="3" fillId="0" borderId="55" xfId="0" applyFont="1" applyFill="1" applyBorder="1" applyAlignment="1">
      <alignment horizontal="center" vertical="center"/>
    </xf>
    <xf numFmtId="0" fontId="0" fillId="0" borderId="43" xfId="0" applyFill="1" applyBorder="1" applyAlignment="1">
      <alignment horizontal="center" vertical="center"/>
    </xf>
    <xf numFmtId="0" fontId="3" fillId="0" borderId="43" xfId="0" applyFont="1" applyFill="1" applyBorder="1" applyAlignment="1">
      <alignment horizontal="center" vertical="center"/>
    </xf>
    <xf numFmtId="0" fontId="0" fillId="0" borderId="44" xfId="0" applyFill="1" applyBorder="1" applyAlignment="1">
      <alignment horizontal="center" vertical="center"/>
    </xf>
    <xf numFmtId="0" fontId="3" fillId="0" borderId="32" xfId="0" applyFont="1" applyFill="1" applyBorder="1" applyAlignment="1">
      <alignment horizontal="center" vertical="center" shrinkToFit="1"/>
    </xf>
    <xf numFmtId="0" fontId="3" fillId="0" borderId="4" xfId="0" applyFont="1" applyFill="1" applyBorder="1">
      <alignment vertical="center"/>
    </xf>
    <xf numFmtId="0" fontId="3" fillId="0" borderId="55" xfId="0" applyFont="1" applyFill="1" applyBorder="1">
      <alignment vertical="center"/>
    </xf>
    <xf numFmtId="0" fontId="3" fillId="0" borderId="16" xfId="0" applyFont="1" applyBorder="1" applyAlignment="1">
      <alignment vertical="center" readingOrder="1"/>
    </xf>
    <xf numFmtId="178" fontId="3" fillId="0" borderId="43" xfId="0" applyNumberFormat="1" applyFont="1" applyFill="1" applyBorder="1" applyAlignment="1">
      <alignment vertical="center"/>
    </xf>
    <xf numFmtId="185" fontId="3" fillId="0" borderId="6" xfId="0" applyNumberFormat="1" applyFont="1" applyFill="1" applyBorder="1">
      <alignment vertical="center"/>
    </xf>
    <xf numFmtId="185" fontId="3" fillId="0" borderId="2" xfId="0" applyNumberFormat="1" applyFont="1" applyFill="1" applyBorder="1">
      <alignment vertical="center"/>
    </xf>
    <xf numFmtId="185" fontId="3" fillId="0" borderId="43" xfId="0" applyNumberFormat="1" applyFont="1" applyFill="1" applyBorder="1">
      <alignment vertical="center"/>
    </xf>
    <xf numFmtId="0" fontId="3" fillId="0" borderId="26" xfId="0" applyFont="1" applyBorder="1" applyAlignment="1">
      <alignment horizontal="center" vertical="center" wrapText="1"/>
    </xf>
    <xf numFmtId="0" fontId="0" fillId="0" borderId="11" xfId="0" applyFill="1" applyBorder="1" applyAlignment="1">
      <alignment horizontal="center" vertical="center"/>
    </xf>
    <xf numFmtId="0" fontId="3" fillId="0" borderId="41" xfId="0" applyFont="1" applyBorder="1">
      <alignment vertical="center"/>
    </xf>
    <xf numFmtId="0" fontId="3" fillId="0" borderId="22" xfId="0" applyFont="1" applyBorder="1" applyAlignment="1">
      <alignment vertical="center"/>
    </xf>
    <xf numFmtId="178" fontId="3" fillId="0" borderId="2" xfId="0" applyNumberFormat="1" applyFont="1" applyFill="1" applyBorder="1" applyAlignment="1">
      <alignment vertical="center"/>
    </xf>
    <xf numFmtId="178" fontId="3" fillId="0" borderId="0" xfId="0" applyNumberFormat="1" applyFont="1" applyFill="1" applyBorder="1" applyAlignment="1">
      <alignment horizontal="center" vertical="center" wrapText="1"/>
    </xf>
    <xf numFmtId="0" fontId="3" fillId="0" borderId="23" xfId="0" applyFont="1" applyBorder="1" applyAlignment="1">
      <alignment vertical="center"/>
    </xf>
    <xf numFmtId="0" fontId="3" fillId="0" borderId="3" xfId="0" applyFont="1" applyBorder="1" applyAlignment="1">
      <alignment vertical="center"/>
    </xf>
    <xf numFmtId="0" fontId="16" fillId="0" borderId="0" xfId="0" applyFont="1">
      <alignment vertical="center"/>
    </xf>
    <xf numFmtId="0" fontId="3" fillId="0" borderId="30" xfId="0" applyFont="1" applyBorder="1" applyAlignment="1">
      <alignment vertical="center"/>
    </xf>
    <xf numFmtId="0" fontId="3" fillId="0" borderId="30" xfId="0" applyFont="1" applyFill="1" applyBorder="1" applyAlignment="1">
      <alignment vertical="center"/>
    </xf>
    <xf numFmtId="0" fontId="3" fillId="0" borderId="28"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textRotation="255"/>
    </xf>
    <xf numFmtId="0" fontId="3" fillId="0" borderId="24" xfId="0" applyFont="1" applyFill="1" applyBorder="1">
      <alignment vertical="center"/>
    </xf>
    <xf numFmtId="0" fontId="3" fillId="0" borderId="23" xfId="0" applyFont="1" applyBorder="1">
      <alignment vertical="center"/>
    </xf>
    <xf numFmtId="0" fontId="3" fillId="0" borderId="23" xfId="0" applyFont="1" applyFill="1" applyBorder="1">
      <alignment vertical="center"/>
    </xf>
    <xf numFmtId="0" fontId="3" fillId="0" borderId="58" xfId="0" applyFont="1" applyBorder="1">
      <alignment vertical="center"/>
    </xf>
    <xf numFmtId="0" fontId="3" fillId="0" borderId="22" xfId="0" applyFont="1" applyBorder="1" applyAlignment="1">
      <alignment horizontal="left" vertical="center"/>
    </xf>
    <xf numFmtId="178" fontId="3" fillId="0" borderId="35" xfId="0" applyNumberFormat="1" applyFont="1" applyFill="1" applyBorder="1" applyAlignment="1">
      <alignment horizontal="center" vertical="center" wrapText="1"/>
    </xf>
    <xf numFmtId="179" fontId="3" fillId="0" borderId="55" xfId="0" applyNumberFormat="1" applyFont="1" applyFill="1" applyBorder="1">
      <alignment vertical="center"/>
    </xf>
    <xf numFmtId="179" fontId="3" fillId="0" borderId="13" xfId="0" applyNumberFormat="1" applyFont="1" applyFill="1" applyBorder="1">
      <alignment vertical="center"/>
    </xf>
    <xf numFmtId="178" fontId="3" fillId="0" borderId="37" xfId="0" applyNumberFormat="1" applyFont="1" applyFill="1" applyBorder="1" applyAlignment="1">
      <alignment horizontal="center" vertical="center"/>
    </xf>
    <xf numFmtId="179" fontId="3" fillId="0" borderId="38" xfId="0" applyNumberFormat="1" applyFont="1" applyFill="1" applyBorder="1">
      <alignment vertical="center"/>
    </xf>
    <xf numFmtId="179" fontId="3" fillId="0" borderId="38" xfId="0" applyNumberFormat="1" applyFont="1" applyFill="1" applyBorder="1" applyAlignment="1">
      <alignment horizontal="center" vertical="center"/>
    </xf>
    <xf numFmtId="178" fontId="3" fillId="0" borderId="52" xfId="0" applyNumberFormat="1" applyFont="1" applyFill="1" applyBorder="1" applyAlignment="1">
      <alignment horizontal="center" vertical="center" wrapText="1"/>
    </xf>
    <xf numFmtId="185" fontId="3" fillId="0" borderId="1" xfId="0" applyNumberFormat="1" applyFont="1" applyFill="1" applyBorder="1" applyAlignment="1">
      <alignment vertical="center"/>
    </xf>
    <xf numFmtId="185" fontId="3" fillId="0" borderId="38" xfId="0" applyNumberFormat="1" applyFont="1" applyFill="1" applyBorder="1" applyAlignment="1">
      <alignment vertical="center"/>
    </xf>
    <xf numFmtId="178" fontId="3" fillId="0" borderId="24" xfId="0" applyNumberFormat="1" applyFont="1" applyFill="1" applyBorder="1" applyAlignment="1">
      <alignment horizontal="left" vertical="center"/>
    </xf>
    <xf numFmtId="178" fontId="3" fillId="0" borderId="23" xfId="0" applyNumberFormat="1" applyFont="1" applyFill="1" applyBorder="1" applyAlignment="1">
      <alignment horizontal="left" vertical="center"/>
    </xf>
    <xf numFmtId="179" fontId="3" fillId="0" borderId="7" xfId="0" applyNumberFormat="1" applyFont="1" applyFill="1" applyBorder="1" applyAlignment="1">
      <alignment vertical="center"/>
    </xf>
    <xf numFmtId="178" fontId="3" fillId="0" borderId="6" xfId="0" applyNumberFormat="1" applyFont="1" applyFill="1" applyBorder="1" applyAlignment="1">
      <alignment horizontal="left" vertical="center"/>
    </xf>
    <xf numFmtId="178" fontId="3" fillId="0" borderId="2" xfId="0" applyNumberFormat="1" applyFont="1" applyFill="1" applyBorder="1" applyAlignment="1">
      <alignment horizontal="left" vertical="center"/>
    </xf>
    <xf numFmtId="57" fontId="3" fillId="0" borderId="23" xfId="0" applyNumberFormat="1" applyFont="1" applyBorder="1" applyAlignment="1">
      <alignment horizontal="right" vertical="center"/>
    </xf>
    <xf numFmtId="0" fontId="3" fillId="0" borderId="1" xfId="0" applyFont="1" applyBorder="1" applyAlignment="1">
      <alignment horizontal="center" vertical="center"/>
    </xf>
    <xf numFmtId="178" fontId="3" fillId="0" borderId="15" xfId="0" applyNumberFormat="1" applyFont="1" applyFill="1" applyBorder="1" applyAlignment="1">
      <alignment horizontal="left" vertical="center"/>
    </xf>
    <xf numFmtId="178" fontId="3" fillId="0" borderId="17" xfId="0" applyNumberFormat="1" applyFont="1" applyFill="1" applyBorder="1" applyAlignment="1">
      <alignment horizontal="left" vertical="center"/>
    </xf>
    <xf numFmtId="57" fontId="3" fillId="0" borderId="17" xfId="0" applyNumberFormat="1" applyFont="1" applyBorder="1" applyAlignment="1">
      <alignment horizontal="right" vertical="center"/>
    </xf>
    <xf numFmtId="179" fontId="3" fillId="0" borderId="5" xfId="0" applyNumberFormat="1" applyFont="1" applyFill="1" applyBorder="1" applyAlignment="1">
      <alignment vertical="center"/>
    </xf>
    <xf numFmtId="185" fontId="3" fillId="0" borderId="3" xfId="0" applyNumberFormat="1" applyFont="1" applyFill="1" applyBorder="1" applyAlignment="1">
      <alignment vertical="center"/>
    </xf>
    <xf numFmtId="185" fontId="3" fillId="0" borderId="40" xfId="0" applyNumberFormat="1" applyFont="1" applyFill="1" applyBorder="1" applyAlignment="1">
      <alignment vertical="center"/>
    </xf>
    <xf numFmtId="179" fontId="4" fillId="0" borderId="0" xfId="0" applyNumberFormat="1" applyFont="1" applyBorder="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right" vertical="center" shrinkToFit="1"/>
    </xf>
    <xf numFmtId="0" fontId="3" fillId="0" borderId="30" xfId="0" applyFont="1" applyBorder="1" applyAlignment="1">
      <alignment horizontal="right" vertical="center"/>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Fill="1" applyBorder="1" applyAlignment="1">
      <alignment horizontal="center" vertical="center"/>
    </xf>
    <xf numFmtId="0" fontId="3" fillId="0" borderId="11" xfId="0" applyFont="1" applyFill="1" applyBorder="1">
      <alignment vertical="center"/>
    </xf>
    <xf numFmtId="178" fontId="3" fillId="0" borderId="28" xfId="0" applyNumberFormat="1" applyFont="1" applyFill="1" applyBorder="1" applyAlignment="1">
      <alignment horizontal="center" vertical="center" wrapText="1"/>
    </xf>
    <xf numFmtId="187" fontId="3" fillId="0" borderId="6" xfId="0" applyNumberFormat="1" applyFont="1" applyFill="1" applyBorder="1" applyAlignment="1">
      <alignment horizontal="right" vertical="center" shrinkToFit="1"/>
    </xf>
    <xf numFmtId="187" fontId="3" fillId="0" borderId="2" xfId="0" applyNumberFormat="1" applyFont="1" applyFill="1" applyBorder="1" applyAlignment="1">
      <alignment horizontal="right" vertical="center" shrinkToFit="1"/>
    </xf>
    <xf numFmtId="187" fontId="3" fillId="0" borderId="43" xfId="0" applyNumberFormat="1" applyFont="1" applyFill="1" applyBorder="1" applyAlignment="1">
      <alignment horizontal="right" vertical="center" shrinkToFit="1"/>
    </xf>
    <xf numFmtId="0" fontId="3" fillId="0" borderId="22" xfId="0" applyFont="1" applyFill="1" applyBorder="1" applyAlignment="1">
      <alignment horizontal="center" vertical="center"/>
    </xf>
    <xf numFmtId="178" fontId="3" fillId="0" borderId="47" xfId="0" applyNumberFormat="1" applyFont="1" applyFill="1" applyBorder="1" applyAlignment="1">
      <alignment horizontal="center" vertical="center"/>
    </xf>
    <xf numFmtId="0" fontId="3" fillId="0" borderId="39" xfId="0" applyFont="1" applyFill="1" applyBorder="1" applyAlignment="1">
      <alignment vertical="center"/>
    </xf>
    <xf numFmtId="0" fontId="3" fillId="0" borderId="21" xfId="0" applyFont="1" applyBorder="1" applyAlignment="1">
      <alignment horizontal="left" vertical="center" wrapText="1"/>
    </xf>
    <xf numFmtId="187" fontId="3" fillId="0" borderId="7" xfId="0" applyNumberFormat="1" applyFont="1" applyFill="1" applyBorder="1" applyAlignment="1">
      <alignment horizontal="right" vertical="center" shrinkToFit="1"/>
    </xf>
    <xf numFmtId="187" fontId="3" fillId="0" borderId="1" xfId="0" applyNumberFormat="1" applyFont="1" applyFill="1" applyBorder="1" applyAlignment="1">
      <alignment horizontal="right" vertical="center" shrinkToFit="1"/>
    </xf>
    <xf numFmtId="187" fontId="3" fillId="0" borderId="7" xfId="0" applyNumberFormat="1" applyFont="1" applyBorder="1" applyAlignment="1">
      <alignment horizontal="right" vertical="center" shrinkToFit="1"/>
    </xf>
    <xf numFmtId="187" fontId="3" fillId="0" borderId="1" xfId="0" applyNumberFormat="1" applyFont="1" applyBorder="1" applyAlignment="1">
      <alignment horizontal="right"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187" fontId="3" fillId="0" borderId="6" xfId="0" applyNumberFormat="1" applyFont="1" applyBorder="1" applyAlignment="1">
      <alignment horizontal="right" vertical="center" shrinkToFit="1"/>
    </xf>
    <xf numFmtId="0" fontId="3" fillId="0" borderId="39" xfId="0" applyFont="1" applyBorder="1">
      <alignment vertical="center"/>
    </xf>
    <xf numFmtId="0" fontId="3" fillId="0" borderId="24" xfId="0" applyFont="1" applyFill="1" applyBorder="1" applyAlignment="1">
      <alignment horizontal="left" vertical="center"/>
    </xf>
    <xf numFmtId="188" fontId="3" fillId="0" borderId="7" xfId="0" applyNumberFormat="1" applyFont="1" applyBorder="1" applyAlignment="1">
      <alignment horizontal="right" vertical="center" shrinkToFit="1"/>
    </xf>
    <xf numFmtId="188" fontId="3" fillId="0" borderId="1" xfId="0" applyNumberFormat="1" applyFont="1" applyBorder="1" applyAlignment="1">
      <alignment horizontal="right" vertical="center" shrinkToFit="1"/>
    </xf>
    <xf numFmtId="188" fontId="3" fillId="0" borderId="1" xfId="0" applyNumberFormat="1" applyFont="1" applyFill="1" applyBorder="1" applyAlignment="1">
      <alignment horizontal="right" vertical="center" shrinkToFit="1"/>
    </xf>
    <xf numFmtId="178" fontId="3" fillId="0" borderId="32" xfId="0" applyNumberFormat="1" applyFont="1" applyFill="1" applyBorder="1" applyAlignment="1">
      <alignment horizontal="center" vertical="center"/>
    </xf>
    <xf numFmtId="188" fontId="3" fillId="0" borderId="5" xfId="0" applyNumberFormat="1" applyFont="1" applyBorder="1" applyAlignment="1">
      <alignment horizontal="right" vertical="center" shrinkToFit="1"/>
    </xf>
    <xf numFmtId="188" fontId="3" fillId="0" borderId="3" xfId="0" applyNumberFormat="1" applyFont="1" applyBorder="1" applyAlignment="1">
      <alignment horizontal="right" vertical="center" shrinkToFit="1"/>
    </xf>
    <xf numFmtId="188" fontId="3" fillId="0" borderId="6" xfId="0" applyNumberFormat="1" applyFont="1" applyBorder="1" applyAlignment="1">
      <alignment horizontal="right" vertical="center" shrinkToFit="1"/>
    </xf>
    <xf numFmtId="188" fontId="3" fillId="0" borderId="2" xfId="0" applyNumberFormat="1" applyFont="1" applyBorder="1" applyAlignment="1">
      <alignment horizontal="right" vertical="center" shrinkToFit="1"/>
    </xf>
    <xf numFmtId="188" fontId="3" fillId="0" borderId="43" xfId="0" applyNumberFormat="1" applyFont="1" applyBorder="1" applyAlignment="1">
      <alignment horizontal="right" vertical="center" shrinkToFit="1"/>
    </xf>
    <xf numFmtId="189" fontId="3" fillId="0" borderId="1" xfId="0" applyNumberFormat="1" applyFont="1" applyFill="1" applyBorder="1" applyAlignment="1">
      <alignment horizontal="right" vertical="center" shrinkToFit="1"/>
    </xf>
    <xf numFmtId="188" fontId="3" fillId="0" borderId="3" xfId="0" applyNumberFormat="1" applyFont="1" applyFill="1" applyBorder="1" applyAlignment="1">
      <alignment horizontal="right" vertical="center" shrinkToFit="1"/>
    </xf>
    <xf numFmtId="0" fontId="3" fillId="0" borderId="34" xfId="0" applyFont="1" applyBorder="1">
      <alignment vertical="center"/>
    </xf>
    <xf numFmtId="178" fontId="3" fillId="0" borderId="47" xfId="0" applyNumberFormat="1" applyFont="1" applyFill="1" applyBorder="1" applyAlignment="1">
      <alignment horizontal="center" vertical="center" wrapText="1"/>
    </xf>
    <xf numFmtId="188" fontId="3" fillId="0" borderId="55" xfId="0" applyNumberFormat="1" applyFont="1" applyBorder="1" applyAlignment="1">
      <alignment horizontal="right" vertical="center" shrinkToFit="1"/>
    </xf>
    <xf numFmtId="0" fontId="3" fillId="0" borderId="16" xfId="0" applyFont="1" applyBorder="1" applyAlignment="1">
      <alignment horizontal="left" vertical="center"/>
    </xf>
    <xf numFmtId="0" fontId="3" fillId="0" borderId="11" xfId="0" applyFont="1" applyBorder="1">
      <alignment vertical="center"/>
    </xf>
    <xf numFmtId="178" fontId="3" fillId="0" borderId="11" xfId="0" applyNumberFormat="1" applyFont="1" applyFill="1" applyBorder="1" applyAlignment="1">
      <alignment horizontal="center" vertical="center" wrapText="1"/>
    </xf>
    <xf numFmtId="188" fontId="3" fillId="0" borderId="55" xfId="0" applyNumberFormat="1" applyFont="1" applyFill="1" applyBorder="1" applyAlignment="1">
      <alignment horizontal="right" vertical="center" shrinkToFit="1"/>
    </xf>
    <xf numFmtId="178" fontId="3" fillId="0" borderId="39" xfId="0" applyNumberFormat="1" applyFont="1" applyFill="1" applyBorder="1" applyAlignment="1">
      <alignment horizontal="center" vertical="center"/>
    </xf>
    <xf numFmtId="188" fontId="3" fillId="0" borderId="7" xfId="0" applyNumberFormat="1" applyFont="1" applyFill="1" applyBorder="1" applyAlignment="1">
      <alignment horizontal="right" vertical="center" shrinkToFit="1"/>
    </xf>
    <xf numFmtId="0" fontId="3" fillId="0" borderId="23" xfId="0" applyFont="1" applyBorder="1" applyAlignment="1">
      <alignment vertical="center" shrinkToFit="1"/>
    </xf>
    <xf numFmtId="178" fontId="3" fillId="0" borderId="49" xfId="0" applyNumberFormat="1" applyFont="1" applyFill="1" applyBorder="1" applyAlignment="1">
      <alignment horizontal="center" vertical="center" wrapText="1" shrinkToFit="1"/>
    </xf>
    <xf numFmtId="178" fontId="3" fillId="0" borderId="47" xfId="0" applyNumberFormat="1" applyFont="1" applyFill="1" applyBorder="1" applyAlignment="1">
      <alignment horizontal="center" vertical="center" shrinkToFit="1"/>
    </xf>
    <xf numFmtId="178" fontId="3" fillId="0" borderId="23" xfId="0" applyNumberFormat="1" applyFont="1" applyFill="1" applyBorder="1" applyAlignment="1">
      <alignment horizontal="left" vertical="center" shrinkToFit="1"/>
    </xf>
    <xf numFmtId="178" fontId="3" fillId="0" borderId="23" xfId="0" applyNumberFormat="1" applyFont="1" applyFill="1" applyBorder="1" applyAlignment="1">
      <alignment horizontal="center" vertical="center"/>
    </xf>
    <xf numFmtId="178" fontId="3" fillId="0" borderId="2" xfId="0" applyNumberFormat="1" applyFont="1" applyFill="1" applyBorder="1" applyAlignment="1">
      <alignment horizontal="left" vertical="center" shrinkToFit="1"/>
    </xf>
    <xf numFmtId="178" fontId="3" fillId="0" borderId="2" xfId="0" applyNumberFormat="1" applyFont="1" applyFill="1" applyBorder="1" applyAlignment="1">
      <alignment horizontal="center" vertical="center"/>
    </xf>
    <xf numFmtId="57" fontId="19" fillId="0" borderId="24" xfId="0" applyNumberFormat="1" applyFont="1" applyBorder="1" applyAlignment="1">
      <alignment horizontal="left" vertical="center"/>
    </xf>
    <xf numFmtId="57" fontId="3" fillId="0" borderId="23" xfId="0" applyNumberFormat="1" applyFont="1" applyBorder="1" applyAlignment="1">
      <alignment horizontal="left" vertical="center" shrinkToFit="1"/>
    </xf>
    <xf numFmtId="57" fontId="3" fillId="0" borderId="23" xfId="0" applyNumberFormat="1" applyFont="1" applyBorder="1" applyAlignment="1">
      <alignment horizontal="center" vertical="center"/>
    </xf>
    <xf numFmtId="57" fontId="19" fillId="0" borderId="15" xfId="0" applyNumberFormat="1" applyFont="1" applyBorder="1" applyAlignment="1">
      <alignment horizontal="left" vertical="center"/>
    </xf>
    <xf numFmtId="57" fontId="3" fillId="0" borderId="17" xfId="0" applyNumberFormat="1" applyFont="1" applyBorder="1" applyAlignment="1">
      <alignment horizontal="left" vertical="center" shrinkToFit="1"/>
    </xf>
    <xf numFmtId="57" fontId="3" fillId="0" borderId="17" xfId="0" applyNumberFormat="1" applyFont="1" applyBorder="1" applyAlignment="1">
      <alignment horizontal="center" vertical="center"/>
    </xf>
    <xf numFmtId="178" fontId="3" fillId="0" borderId="32" xfId="0" applyNumberFormat="1" applyFont="1" applyFill="1" applyBorder="1" applyAlignment="1">
      <alignment horizontal="center" vertical="center" shrinkToFit="1"/>
    </xf>
    <xf numFmtId="57" fontId="3" fillId="0" borderId="0" xfId="0" applyNumberFormat="1" applyFont="1" applyBorder="1" applyAlignment="1">
      <alignment horizontal="left" vertical="center"/>
    </xf>
    <xf numFmtId="57" fontId="3" fillId="0" borderId="0" xfId="0" applyNumberFormat="1" applyFont="1" applyBorder="1" applyAlignment="1">
      <alignment horizontal="center" vertical="center"/>
    </xf>
    <xf numFmtId="57" fontId="3" fillId="0" borderId="0" xfId="0" applyNumberFormat="1" applyFont="1" applyBorder="1" applyAlignment="1">
      <alignment horizontal="right" vertical="center"/>
    </xf>
    <xf numFmtId="178" fontId="3" fillId="0" borderId="0" xfId="0" applyNumberFormat="1" applyFont="1" applyFill="1" applyBorder="1" applyAlignment="1">
      <alignment horizontal="center" vertical="center" shrinkToFit="1"/>
    </xf>
    <xf numFmtId="188" fontId="3" fillId="0" borderId="0" xfId="0" applyNumberFormat="1" applyFont="1" applyBorder="1" applyAlignment="1">
      <alignment horizontal="right" vertical="center" shrinkToFit="1"/>
    </xf>
    <xf numFmtId="0" fontId="3" fillId="0" borderId="12" xfId="0" applyFont="1" applyBorder="1" applyAlignment="1">
      <alignment horizontal="center" vertical="center"/>
    </xf>
    <xf numFmtId="0" fontId="3" fillId="0" borderId="14" xfId="0" applyFont="1" applyBorder="1" applyAlignment="1">
      <alignment vertical="center" wrapText="1"/>
    </xf>
    <xf numFmtId="0" fontId="3" fillId="0" borderId="28" xfId="0" applyFont="1" applyFill="1" applyBorder="1">
      <alignment vertical="center"/>
    </xf>
    <xf numFmtId="178" fontId="3" fillId="0" borderId="18" xfId="0" applyNumberFormat="1" applyFont="1" applyFill="1" applyBorder="1" applyAlignment="1">
      <alignment horizontal="center" vertical="center" wrapText="1"/>
    </xf>
    <xf numFmtId="189" fontId="3" fillId="0" borderId="16" xfId="0" applyNumberFormat="1" applyFont="1" applyFill="1" applyBorder="1" applyAlignment="1">
      <alignment horizontal="right" vertical="center" shrinkToFit="1"/>
    </xf>
    <xf numFmtId="0" fontId="3" fillId="0" borderId="21" xfId="0" applyFont="1" applyBorder="1" applyAlignment="1">
      <alignment vertical="center" wrapText="1"/>
    </xf>
    <xf numFmtId="0" fontId="0" fillId="0" borderId="22" xfId="0" applyBorder="1" applyAlignment="1">
      <alignment horizontal="left" vertical="center"/>
    </xf>
    <xf numFmtId="178" fontId="3" fillId="0" borderId="57" xfId="0" applyNumberFormat="1" applyFont="1" applyFill="1" applyBorder="1" applyAlignment="1">
      <alignment horizontal="center" vertical="center"/>
    </xf>
    <xf numFmtId="0" fontId="3" fillId="0" borderId="6" xfId="0" applyFont="1" applyBorder="1" applyAlignment="1">
      <alignment vertical="center" wrapText="1"/>
    </xf>
    <xf numFmtId="0" fontId="0" fillId="0" borderId="2" xfId="0" applyBorder="1" applyAlignment="1">
      <alignment horizontal="left" vertical="center"/>
    </xf>
    <xf numFmtId="185" fontId="3" fillId="0" borderId="1" xfId="0" applyNumberFormat="1" applyFont="1" applyBorder="1" applyAlignment="1">
      <alignment horizontal="right" vertical="center" shrinkToFit="1"/>
    </xf>
    <xf numFmtId="185" fontId="3" fillId="0" borderId="1" xfId="0" applyNumberFormat="1" applyFont="1" applyFill="1" applyBorder="1" applyAlignment="1">
      <alignment horizontal="right" vertical="center" shrinkToFit="1"/>
    </xf>
    <xf numFmtId="189" fontId="3" fillId="0" borderId="1" xfId="0" applyNumberFormat="1" applyFont="1" applyBorder="1" applyAlignment="1">
      <alignment horizontal="right" vertical="center" shrinkToFit="1"/>
    </xf>
    <xf numFmtId="186" fontId="3" fillId="0" borderId="1" xfId="0" applyNumberFormat="1" applyFont="1" applyFill="1" applyBorder="1" applyAlignment="1">
      <alignment horizontal="right" vertical="center" shrinkToFit="1"/>
    </xf>
    <xf numFmtId="0" fontId="3" fillId="0" borderId="24" xfId="0" applyFont="1" applyFill="1" applyBorder="1" applyAlignment="1">
      <alignment vertical="center" wrapText="1"/>
    </xf>
    <xf numFmtId="0" fontId="3" fillId="0" borderId="23" xfId="0" applyFont="1" applyBorder="1" applyAlignment="1">
      <alignment vertical="center" readingOrder="1"/>
    </xf>
    <xf numFmtId="178" fontId="3" fillId="0" borderId="23" xfId="0" applyNumberFormat="1" applyFont="1" applyFill="1" applyBorder="1" applyAlignment="1">
      <alignment vertical="center"/>
    </xf>
    <xf numFmtId="0" fontId="3" fillId="0" borderId="49" xfId="0" applyFont="1" applyFill="1" applyBorder="1">
      <alignment vertical="center"/>
    </xf>
    <xf numFmtId="189" fontId="3" fillId="0" borderId="23" xfId="0" applyNumberFormat="1" applyFont="1" applyBorder="1" applyAlignment="1">
      <alignment horizontal="right" vertical="center" shrinkToFit="1"/>
    </xf>
    <xf numFmtId="189" fontId="3" fillId="0" borderId="23" xfId="0" applyNumberFormat="1" applyFont="1" applyFill="1" applyBorder="1" applyAlignment="1">
      <alignment horizontal="right" vertical="center" shrinkToFit="1"/>
    </xf>
    <xf numFmtId="0" fontId="3" fillId="0" borderId="6" xfId="0" applyFont="1" applyFill="1" applyBorder="1" applyAlignment="1">
      <alignment vertical="center" wrapText="1"/>
    </xf>
    <xf numFmtId="0" fontId="3" fillId="0" borderId="2" xfId="0" applyFont="1" applyBorder="1" applyAlignment="1">
      <alignment vertical="center" readingOrder="1"/>
    </xf>
    <xf numFmtId="178" fontId="3" fillId="0" borderId="2" xfId="0" applyNumberFormat="1" applyFont="1" applyFill="1" applyBorder="1" applyAlignment="1">
      <alignment vertical="center"/>
    </xf>
    <xf numFmtId="0" fontId="3" fillId="0" borderId="49" xfId="0" applyFont="1" applyFill="1" applyBorder="1" applyAlignment="1">
      <alignment horizontal="left" vertical="center"/>
    </xf>
    <xf numFmtId="178" fontId="3" fillId="0" borderId="19" xfId="0" applyNumberFormat="1" applyFont="1" applyFill="1" applyBorder="1" applyAlignment="1">
      <alignment horizontal="center" vertical="center"/>
    </xf>
    <xf numFmtId="189" fontId="3" fillId="0" borderId="3" xfId="0" applyNumberFormat="1" applyFont="1" applyBorder="1" applyAlignment="1">
      <alignment horizontal="right" vertical="center" shrinkToFit="1"/>
    </xf>
    <xf numFmtId="189" fontId="3" fillId="0" borderId="3" xfId="0" applyNumberFormat="1" applyFont="1" applyFill="1" applyBorder="1" applyAlignment="1">
      <alignment horizontal="right" vertical="center" shrinkToFit="1"/>
    </xf>
    <xf numFmtId="178" fontId="3" fillId="0" borderId="27" xfId="0" applyNumberFormat="1" applyFont="1" applyFill="1" applyBorder="1" applyAlignment="1">
      <alignment horizontal="center" vertical="center" wrapText="1"/>
    </xf>
    <xf numFmtId="189" fontId="3" fillId="0" borderId="7" xfId="0" applyNumberFormat="1" applyFont="1" applyBorder="1" applyAlignment="1">
      <alignment horizontal="right" vertical="center" shrinkToFit="1"/>
    </xf>
    <xf numFmtId="0" fontId="0" fillId="0" borderId="57" xfId="0" applyBorder="1">
      <alignment vertical="center"/>
    </xf>
    <xf numFmtId="185" fontId="3" fillId="0" borderId="7" xfId="0" applyNumberFormat="1" applyFont="1" applyBorder="1" applyAlignment="1">
      <alignment horizontal="right" vertical="center" shrinkToFit="1"/>
    </xf>
    <xf numFmtId="0" fontId="0" fillId="0" borderId="19" xfId="0" applyBorder="1">
      <alignment vertical="center"/>
    </xf>
    <xf numFmtId="185" fontId="3" fillId="0" borderId="5" xfId="0" applyNumberFormat="1" applyFont="1" applyBorder="1" applyAlignment="1">
      <alignment horizontal="right" vertical="center" shrinkToFit="1"/>
    </xf>
    <xf numFmtId="185" fontId="3" fillId="0" borderId="3" xfId="0" applyNumberFormat="1" applyFont="1" applyBorder="1" applyAlignment="1">
      <alignment horizontal="right" vertical="center" shrinkToFit="1"/>
    </xf>
    <xf numFmtId="185" fontId="3" fillId="0" borderId="3" xfId="0" applyNumberFormat="1" applyFont="1" applyFill="1" applyBorder="1" applyAlignment="1">
      <alignment horizontal="right" vertical="center" shrinkToFit="1"/>
    </xf>
    <xf numFmtId="189" fontId="3" fillId="0" borderId="55" xfId="0" applyNumberFormat="1" applyFont="1" applyBorder="1" applyAlignment="1">
      <alignment horizontal="right" vertical="center" shrinkToFit="1"/>
    </xf>
    <xf numFmtId="189" fontId="19" fillId="0" borderId="43" xfId="0" applyNumberFormat="1" applyFont="1" applyFill="1" applyBorder="1" applyAlignment="1">
      <alignment horizontal="right" vertical="center" shrinkToFit="1"/>
    </xf>
    <xf numFmtId="189" fontId="19" fillId="0" borderId="1" xfId="0" applyNumberFormat="1" applyFont="1" applyFill="1" applyBorder="1" applyAlignment="1">
      <alignment horizontal="right" vertical="center" shrinkToFit="1"/>
    </xf>
    <xf numFmtId="189" fontId="3" fillId="0" borderId="5"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3" fillId="0" borderId="3" xfId="0" applyFont="1" applyBorder="1" applyAlignment="1">
      <alignment horizontal="right" vertical="center" shrinkToFit="1"/>
    </xf>
    <xf numFmtId="189" fontId="3" fillId="0" borderId="43" xfId="0" applyNumberFormat="1" applyFont="1" applyBorder="1" applyAlignment="1">
      <alignment horizontal="right" vertical="center" shrinkToFit="1"/>
    </xf>
    <xf numFmtId="57" fontId="3" fillId="0" borderId="23" xfId="0" applyNumberFormat="1" applyFont="1" applyBorder="1" applyAlignment="1">
      <alignment horizontal="left" vertical="center"/>
    </xf>
    <xf numFmtId="57" fontId="3" fillId="0" borderId="17" xfId="0" applyNumberFormat="1" applyFont="1" applyBorder="1" applyAlignment="1">
      <alignment horizontal="left"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33.10\share\UserData\m.kshn3\desktop\7&#26376;10&#26085;&#12414;&#12391;\&#27010;&#35201;&#29256;\&#20844;&#20849;&#29992;&#27700;&#22495;\&#21442;&#32771;&#36039;&#26009;\&#28204;&#23450;&#32080;&#26524;&#28023;&#22495;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全りん全窒素年平均値表"/>
      <sheetName val="Sheet2"/>
      <sheetName val="平成15年度"/>
      <sheetName val="白書用"/>
      <sheetName val="水質改善状況"/>
    </sheetNames>
    <sheetDataSet>
      <sheetData sheetId="0"/>
      <sheetData sheetId="1"/>
      <sheetData sheetId="2"/>
      <sheetData sheetId="3"/>
      <sheetData sheetId="4" refreshError="1">
        <row r="10">
          <cell r="P10">
            <v>3.8</v>
          </cell>
        </row>
        <row r="13">
          <cell r="P13">
            <v>3.8</v>
          </cell>
        </row>
        <row r="16">
          <cell r="P16">
            <v>3.8</v>
          </cell>
        </row>
        <row r="19">
          <cell r="P19">
            <v>3.7</v>
          </cell>
        </row>
        <row r="22">
          <cell r="P22">
            <v>4</v>
          </cell>
        </row>
        <row r="25">
          <cell r="P25">
            <v>3.5</v>
          </cell>
        </row>
        <row r="28">
          <cell r="P28">
            <v>3.3</v>
          </cell>
        </row>
        <row r="31">
          <cell r="P31">
            <v>3.1</v>
          </cell>
        </row>
        <row r="34">
          <cell r="P34">
            <v>2.8</v>
          </cell>
        </row>
        <row r="37">
          <cell r="P37">
            <v>4</v>
          </cell>
        </row>
        <row r="40">
          <cell r="P40">
            <v>4</v>
          </cell>
        </row>
        <row r="43">
          <cell r="P43">
            <v>3.7</v>
          </cell>
        </row>
        <row r="46">
          <cell r="P46">
            <v>2.8</v>
          </cell>
        </row>
        <row r="49">
          <cell r="P49">
            <v>2.6</v>
          </cell>
        </row>
        <row r="52">
          <cell r="P52">
            <v>2.6</v>
          </cell>
        </row>
        <row r="55">
          <cell r="P55">
            <v>2.4</v>
          </cell>
        </row>
        <row r="58">
          <cell r="P58">
            <v>2.8</v>
          </cell>
        </row>
        <row r="61">
          <cell r="P61">
            <v>2.5</v>
          </cell>
        </row>
        <row r="64">
          <cell r="P64">
            <v>2</v>
          </cell>
        </row>
        <row r="67">
          <cell r="P67">
            <v>2</v>
          </cell>
        </row>
        <row r="70">
          <cell r="P70">
            <v>2</v>
          </cell>
        </row>
        <row r="82">
          <cell r="P82">
            <v>2.1</v>
          </cell>
        </row>
        <row r="85">
          <cell r="P85">
            <v>2</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abSelected="1" view="pageBreakPreview" zoomScale="70" zoomScaleNormal="100" zoomScaleSheetLayoutView="70" workbookViewId="0">
      <selection activeCell="A2" sqref="A2"/>
    </sheetView>
  </sheetViews>
  <sheetFormatPr defaultRowHeight="17.25" x14ac:dyDescent="0.15"/>
  <cols>
    <col min="1" max="1" width="22" style="2" bestFit="1" customWidth="1"/>
    <col min="2" max="3" width="4.125" style="1" bestFit="1" customWidth="1"/>
    <col min="4" max="4" width="14" style="2" bestFit="1" customWidth="1"/>
    <col min="5" max="5" width="21.875" style="2" bestFit="1" customWidth="1"/>
    <col min="6" max="6" width="9.75" style="2" bestFit="1" customWidth="1"/>
    <col min="7" max="7" width="8.125" style="2" customWidth="1"/>
    <col min="8" max="8" width="9.75" style="2" bestFit="1" customWidth="1"/>
    <col min="9" max="9" width="8.125" style="2" customWidth="1"/>
    <col min="10" max="10" width="9.75" style="2" bestFit="1" customWidth="1"/>
    <col min="11" max="11" width="8.125" style="2" customWidth="1"/>
  </cols>
  <sheetData>
    <row r="1" spans="1:11" ht="33" customHeight="1" x14ac:dyDescent="0.15">
      <c r="A1" s="38" t="s">
        <v>246</v>
      </c>
    </row>
    <row r="2" spans="1:11" ht="23.25" customHeight="1" x14ac:dyDescent="0.15"/>
    <row r="3" spans="1:11" ht="23.25" customHeight="1" x14ac:dyDescent="0.15">
      <c r="A3" s="41" t="s">
        <v>298</v>
      </c>
    </row>
    <row r="4" spans="1:11" ht="23.25" customHeight="1" thickBot="1" x14ac:dyDescent="0.2">
      <c r="A4" s="2" t="s">
        <v>289</v>
      </c>
      <c r="J4" s="2" t="s">
        <v>235</v>
      </c>
    </row>
    <row r="5" spans="1:11" ht="23.25" customHeight="1" x14ac:dyDescent="0.15">
      <c r="A5" s="140" t="s">
        <v>0</v>
      </c>
      <c r="B5" s="142" t="s">
        <v>233</v>
      </c>
      <c r="C5" s="142" t="s">
        <v>234</v>
      </c>
      <c r="D5" s="133" t="s">
        <v>1</v>
      </c>
      <c r="E5" s="145" t="s">
        <v>2</v>
      </c>
      <c r="F5" s="137" t="s">
        <v>304</v>
      </c>
      <c r="G5" s="139"/>
      <c r="H5" s="137" t="s">
        <v>332</v>
      </c>
      <c r="I5" s="138"/>
      <c r="J5" s="137" t="s">
        <v>335</v>
      </c>
      <c r="K5" s="147"/>
    </row>
    <row r="6" spans="1:11" ht="23.25" customHeight="1" thickBot="1" x14ac:dyDescent="0.2">
      <c r="A6" s="141"/>
      <c r="B6" s="143"/>
      <c r="C6" s="143"/>
      <c r="D6" s="144"/>
      <c r="E6" s="146"/>
      <c r="F6" s="90" t="s">
        <v>3</v>
      </c>
      <c r="G6" s="75" t="s">
        <v>118</v>
      </c>
      <c r="H6" s="90" t="s">
        <v>3</v>
      </c>
      <c r="I6" s="75" t="s">
        <v>118</v>
      </c>
      <c r="J6" s="90" t="s">
        <v>3</v>
      </c>
      <c r="K6" s="91" t="s">
        <v>118</v>
      </c>
    </row>
    <row r="7" spans="1:11" ht="23.25" customHeight="1" x14ac:dyDescent="0.15">
      <c r="A7" s="134" t="s">
        <v>4</v>
      </c>
      <c r="B7" s="135" t="s">
        <v>70</v>
      </c>
      <c r="C7" s="135" t="s">
        <v>71</v>
      </c>
      <c r="D7" s="136">
        <v>25812</v>
      </c>
      <c r="E7" s="26" t="s">
        <v>6</v>
      </c>
      <c r="F7" s="6">
        <v>1.1000000000000001</v>
      </c>
      <c r="G7" s="133" t="str">
        <f>IF(F7&gt;2,"×",IF(F8&gt;2,"×","○"))</f>
        <v>○</v>
      </c>
      <c r="H7" s="92">
        <v>1.1000000000000001</v>
      </c>
      <c r="I7" s="131" t="str">
        <f>IF(H7&gt;2,"×",IF(H8&gt;2,"×","○"))</f>
        <v>○</v>
      </c>
      <c r="J7" s="118">
        <v>1.1000000000000001</v>
      </c>
      <c r="K7" s="148" t="str">
        <f>IF(J7&gt;2,"×",IF(J8&gt;2,"×","○"))</f>
        <v>○</v>
      </c>
    </row>
    <row r="8" spans="1:11" ht="23.25" customHeight="1" x14ac:dyDescent="0.15">
      <c r="A8" s="126"/>
      <c r="B8" s="128"/>
      <c r="C8" s="128"/>
      <c r="D8" s="130"/>
      <c r="E8" s="27" t="s">
        <v>230</v>
      </c>
      <c r="F8" s="3">
        <v>1.5</v>
      </c>
      <c r="G8" s="128"/>
      <c r="H8" s="86">
        <v>1.5</v>
      </c>
      <c r="I8" s="132"/>
      <c r="J8" s="86">
        <v>1.1000000000000001</v>
      </c>
      <c r="K8" s="149"/>
    </row>
    <row r="9" spans="1:11" ht="23.25" customHeight="1" x14ac:dyDescent="0.15">
      <c r="A9" s="28" t="s">
        <v>7</v>
      </c>
      <c r="B9" s="4" t="s">
        <v>72</v>
      </c>
      <c r="C9" s="4" t="s">
        <v>71</v>
      </c>
      <c r="D9" s="9">
        <v>25812</v>
      </c>
      <c r="E9" s="29" t="s">
        <v>8</v>
      </c>
      <c r="F9" s="3">
        <v>1.5</v>
      </c>
      <c r="G9" s="99" t="str">
        <f>IF(F9&gt;3,"×","○")</f>
        <v>○</v>
      </c>
      <c r="H9" s="86">
        <v>1.2</v>
      </c>
      <c r="I9" s="99" t="str">
        <f>IF(H9&gt;3,"×","○")</f>
        <v>○</v>
      </c>
      <c r="J9" s="86">
        <v>1.9</v>
      </c>
      <c r="K9" s="85" t="str">
        <f>IF(J9&gt;3,"×","○")</f>
        <v>○</v>
      </c>
    </row>
    <row r="10" spans="1:11" ht="23.25" customHeight="1" x14ac:dyDescent="0.15">
      <c r="A10" s="28" t="s">
        <v>9</v>
      </c>
      <c r="B10" s="4" t="s">
        <v>72</v>
      </c>
      <c r="C10" s="4" t="s">
        <v>236</v>
      </c>
      <c r="D10" s="9">
        <v>39903</v>
      </c>
      <c r="E10" s="29" t="s">
        <v>12</v>
      </c>
      <c r="F10" s="3">
        <v>2.1</v>
      </c>
      <c r="G10" s="99" t="str">
        <f>IF(F10&gt;3,"×","○")</f>
        <v>○</v>
      </c>
      <c r="H10" s="86">
        <v>1.8</v>
      </c>
      <c r="I10" s="99" t="str">
        <f>IF(H10&gt;3,"×","○")</f>
        <v>○</v>
      </c>
      <c r="J10" s="86">
        <v>1.6</v>
      </c>
      <c r="K10" s="85" t="str">
        <f>IF(J10&gt;3,"×","○")</f>
        <v>○</v>
      </c>
    </row>
    <row r="11" spans="1:11" ht="23.25" customHeight="1" x14ac:dyDescent="0.15">
      <c r="A11" s="28" t="s">
        <v>10</v>
      </c>
      <c r="B11" s="4" t="s">
        <v>73</v>
      </c>
      <c r="C11" s="4" t="s">
        <v>71</v>
      </c>
      <c r="D11" s="9">
        <v>25812</v>
      </c>
      <c r="E11" s="29" t="s">
        <v>13</v>
      </c>
      <c r="F11" s="3">
        <v>2.4</v>
      </c>
      <c r="G11" s="99" t="str">
        <f>IF(F11&gt;5,"×","○")</f>
        <v>○</v>
      </c>
      <c r="H11" s="86">
        <v>2.2000000000000002</v>
      </c>
      <c r="I11" s="99" t="str">
        <f>IF(H11&gt;5,"×","○")</f>
        <v>○</v>
      </c>
      <c r="J11" s="86">
        <v>4.2</v>
      </c>
      <c r="K11" s="85" t="str">
        <f>IF(J11&gt;5,"×","○")</f>
        <v>○</v>
      </c>
    </row>
    <row r="12" spans="1:11" ht="23.25" customHeight="1" x14ac:dyDescent="0.15">
      <c r="A12" s="28" t="s">
        <v>11</v>
      </c>
      <c r="B12" s="4" t="s">
        <v>74</v>
      </c>
      <c r="C12" s="4" t="s">
        <v>75</v>
      </c>
      <c r="D12" s="9">
        <v>33327</v>
      </c>
      <c r="E12" s="29" t="s">
        <v>14</v>
      </c>
      <c r="F12" s="3">
        <v>4.7</v>
      </c>
      <c r="G12" s="99" t="str">
        <f>IF(F12&gt;3,"×","○")</f>
        <v>×</v>
      </c>
      <c r="H12" s="86">
        <v>6.8</v>
      </c>
      <c r="I12" s="99" t="str">
        <f>IF(H12&gt;3,"×","○")</f>
        <v>×</v>
      </c>
      <c r="J12" s="86">
        <v>5.8</v>
      </c>
      <c r="K12" s="85" t="str">
        <f>IF(J12&gt;3,"×","○")</f>
        <v>×</v>
      </c>
    </row>
    <row r="13" spans="1:11" ht="23.25" customHeight="1" x14ac:dyDescent="0.15">
      <c r="A13" s="28" t="s">
        <v>15</v>
      </c>
      <c r="B13" s="4" t="s">
        <v>76</v>
      </c>
      <c r="C13" s="4" t="s">
        <v>77</v>
      </c>
      <c r="D13" s="9">
        <v>26876</v>
      </c>
      <c r="E13" s="29" t="s">
        <v>16</v>
      </c>
      <c r="F13" s="3">
        <v>2.4</v>
      </c>
      <c r="G13" s="99" t="str">
        <f>IF(F13&gt;10,"×","○")</f>
        <v>○</v>
      </c>
      <c r="H13" s="86">
        <v>6.8</v>
      </c>
      <c r="I13" s="99" t="str">
        <f>IF(H13&gt;10,"×","○")</f>
        <v>○</v>
      </c>
      <c r="J13" s="86">
        <v>3.8</v>
      </c>
      <c r="K13" s="85" t="str">
        <f>IF(J13&gt;10,"×","○")</f>
        <v>○</v>
      </c>
    </row>
    <row r="14" spans="1:11" ht="23.25" customHeight="1" x14ac:dyDescent="0.15">
      <c r="A14" s="28" t="s">
        <v>17</v>
      </c>
      <c r="B14" s="4" t="s">
        <v>78</v>
      </c>
      <c r="C14" s="4" t="s">
        <v>79</v>
      </c>
      <c r="D14" s="9">
        <v>26876</v>
      </c>
      <c r="E14" s="29" t="s">
        <v>18</v>
      </c>
      <c r="F14" s="3">
        <v>4.5999999999999996</v>
      </c>
      <c r="G14" s="99" t="str">
        <f>IF(F14&gt;10,"×","○")</f>
        <v>○</v>
      </c>
      <c r="H14" s="86">
        <v>4.3</v>
      </c>
      <c r="I14" s="99" t="str">
        <f>IF(H14&gt;10,"×","○")</f>
        <v>○</v>
      </c>
      <c r="J14" s="86">
        <v>4.4000000000000004</v>
      </c>
      <c r="K14" s="85" t="str">
        <f>IF(J14&gt;10,"×","○")</f>
        <v>○</v>
      </c>
    </row>
    <row r="15" spans="1:11" ht="23.25" customHeight="1" x14ac:dyDescent="0.15">
      <c r="A15" s="28" t="s">
        <v>19</v>
      </c>
      <c r="B15" s="4" t="s">
        <v>80</v>
      </c>
      <c r="C15" s="4" t="s">
        <v>81</v>
      </c>
      <c r="D15" s="9">
        <v>26876</v>
      </c>
      <c r="E15" s="29" t="s">
        <v>20</v>
      </c>
      <c r="F15" s="10">
        <v>6.4</v>
      </c>
      <c r="G15" s="99" t="str">
        <f>IF(F15&gt;10,"×","○")</f>
        <v>○</v>
      </c>
      <c r="H15" s="88">
        <v>6.7</v>
      </c>
      <c r="I15" s="99" t="str">
        <f>IF(H15&gt;10,"×","○")</f>
        <v>○</v>
      </c>
      <c r="J15" s="88">
        <v>6.3</v>
      </c>
      <c r="K15" s="85" t="str">
        <f>IF(J15&gt;10,"×","○")</f>
        <v>○</v>
      </c>
    </row>
    <row r="16" spans="1:11" ht="23.25" customHeight="1" x14ac:dyDescent="0.15">
      <c r="A16" s="28" t="s">
        <v>21</v>
      </c>
      <c r="B16" s="4" t="s">
        <v>82</v>
      </c>
      <c r="C16" s="4" t="s">
        <v>83</v>
      </c>
      <c r="D16" s="9">
        <v>26876</v>
      </c>
      <c r="E16" s="29" t="s">
        <v>22</v>
      </c>
      <c r="F16" s="10">
        <v>8.6999999999999993</v>
      </c>
      <c r="G16" s="99" t="str">
        <f>IF(F16&gt;10,"×","○")</f>
        <v>○</v>
      </c>
      <c r="H16" s="88">
        <v>8.1</v>
      </c>
      <c r="I16" s="99" t="str">
        <f>IF(H16&gt;10,"×","○")</f>
        <v>○</v>
      </c>
      <c r="J16" s="88">
        <v>8.3000000000000007</v>
      </c>
      <c r="K16" s="85" t="str">
        <f>IF(J16&gt;10,"×","○")</f>
        <v>○</v>
      </c>
    </row>
    <row r="17" spans="1:11" ht="23.25" customHeight="1" x14ac:dyDescent="0.15">
      <c r="A17" s="125" t="s">
        <v>23</v>
      </c>
      <c r="B17" s="127" t="s">
        <v>76</v>
      </c>
      <c r="C17" s="127" t="s">
        <v>77</v>
      </c>
      <c r="D17" s="129">
        <v>26876</v>
      </c>
      <c r="E17" s="29" t="s">
        <v>24</v>
      </c>
      <c r="F17" s="10">
        <v>2.5</v>
      </c>
      <c r="G17" s="127" t="str">
        <f>IF(F17&gt;10,"×",IF(F18&gt;10,"×","○"))</f>
        <v>○</v>
      </c>
      <c r="H17" s="88">
        <v>2.2000000000000002</v>
      </c>
      <c r="I17" s="132" t="str">
        <f>IF(H17&gt;10,"×",IF(H18&gt;10,"×","○"))</f>
        <v>○</v>
      </c>
      <c r="J17" s="88">
        <v>3.1</v>
      </c>
      <c r="K17" s="149" t="str">
        <f>IF(J17&gt;10,"×",IF(J18&gt;10,"×","○"))</f>
        <v>○</v>
      </c>
    </row>
    <row r="18" spans="1:11" ht="23.25" customHeight="1" x14ac:dyDescent="0.15">
      <c r="A18" s="126"/>
      <c r="B18" s="128"/>
      <c r="C18" s="128"/>
      <c r="D18" s="130"/>
      <c r="E18" s="29" t="s">
        <v>25</v>
      </c>
      <c r="F18" s="10">
        <v>3.0999999999999996</v>
      </c>
      <c r="G18" s="128"/>
      <c r="H18" s="88">
        <v>3.8</v>
      </c>
      <c r="I18" s="132"/>
      <c r="J18" s="88">
        <v>3.4</v>
      </c>
      <c r="K18" s="149"/>
    </row>
    <row r="19" spans="1:11" ht="23.25" customHeight="1" x14ac:dyDescent="0.15">
      <c r="A19" s="125" t="s">
        <v>302</v>
      </c>
      <c r="B19" s="127" t="s">
        <v>70</v>
      </c>
      <c r="C19" s="127" t="s">
        <v>85</v>
      </c>
      <c r="D19" s="129">
        <v>26754</v>
      </c>
      <c r="E19" s="29" t="s">
        <v>297</v>
      </c>
      <c r="F19" s="10">
        <v>1.9</v>
      </c>
      <c r="G19" s="127" t="str">
        <f>IF(F19&gt;2,"×",IF(F20&gt;2,"×","○"))</f>
        <v>○</v>
      </c>
      <c r="H19" s="88">
        <v>1.1000000000000001</v>
      </c>
      <c r="I19" s="132" t="str">
        <f>IF(H19&gt;2,"×",IF(H20&gt;2,"×","○"))</f>
        <v>○</v>
      </c>
      <c r="J19" s="88">
        <v>1.3</v>
      </c>
      <c r="K19" s="149" t="str">
        <f>IF(J19&gt;2,"×",IF(J20&gt;2,"×","○"))</f>
        <v>○</v>
      </c>
    </row>
    <row r="20" spans="1:11" ht="23.25" customHeight="1" x14ac:dyDescent="0.15">
      <c r="A20" s="126"/>
      <c r="B20" s="128"/>
      <c r="C20" s="128"/>
      <c r="D20" s="130"/>
      <c r="E20" s="29" t="s">
        <v>26</v>
      </c>
      <c r="F20" s="10">
        <v>1.7</v>
      </c>
      <c r="G20" s="128"/>
      <c r="H20" s="10">
        <v>1.6</v>
      </c>
      <c r="I20" s="132"/>
      <c r="J20" s="10">
        <v>1.8</v>
      </c>
      <c r="K20" s="149"/>
    </row>
    <row r="21" spans="1:11" ht="23.25" customHeight="1" x14ac:dyDescent="0.15">
      <c r="A21" s="28" t="s">
        <v>27</v>
      </c>
      <c r="B21" s="5" t="s">
        <v>86</v>
      </c>
      <c r="C21" s="5" t="s">
        <v>87</v>
      </c>
      <c r="D21" s="7">
        <v>31135</v>
      </c>
      <c r="E21" s="30" t="s">
        <v>49</v>
      </c>
      <c r="F21" s="10">
        <v>1.7</v>
      </c>
      <c r="G21" s="99" t="str">
        <f>IF(F21&gt;3,"×","○")</f>
        <v>○</v>
      </c>
      <c r="H21" s="10">
        <v>2.1</v>
      </c>
      <c r="I21" s="99" t="str">
        <f>IF(H21&gt;3,"×","○")</f>
        <v>○</v>
      </c>
      <c r="J21" s="10">
        <v>2.5</v>
      </c>
      <c r="K21" s="85" t="str">
        <f>IF(J21&gt;3,"×","○")</f>
        <v>○</v>
      </c>
    </row>
    <row r="22" spans="1:11" ht="23.25" customHeight="1" x14ac:dyDescent="0.15">
      <c r="A22" s="28" t="s">
        <v>28</v>
      </c>
      <c r="B22" s="5" t="s">
        <v>86</v>
      </c>
      <c r="C22" s="5" t="s">
        <v>88</v>
      </c>
      <c r="D22" s="7">
        <v>27415</v>
      </c>
      <c r="E22" s="30" t="s">
        <v>50</v>
      </c>
      <c r="F22" s="10">
        <v>2.4</v>
      </c>
      <c r="G22" s="99" t="str">
        <f>IF(F22&gt;3,"×","○")</f>
        <v>○</v>
      </c>
      <c r="H22" s="10">
        <v>2.9</v>
      </c>
      <c r="I22" s="99" t="str">
        <f>IF(H22&gt;3,"×","○")</f>
        <v>○</v>
      </c>
      <c r="J22" s="10">
        <v>2.4</v>
      </c>
      <c r="K22" s="85" t="str">
        <f>IF(J22&gt;3,"×","○")</f>
        <v>○</v>
      </c>
    </row>
    <row r="23" spans="1:11" ht="23.25" customHeight="1" x14ac:dyDescent="0.15">
      <c r="A23" s="28" t="s">
        <v>29</v>
      </c>
      <c r="B23" s="5" t="s">
        <v>89</v>
      </c>
      <c r="C23" s="5" t="s">
        <v>90</v>
      </c>
      <c r="D23" s="7">
        <v>27415</v>
      </c>
      <c r="E23" s="30" t="s">
        <v>51</v>
      </c>
      <c r="F23" s="10">
        <v>4.5</v>
      </c>
      <c r="G23" s="99" t="str">
        <f>IF(F23&gt;5,"×","○")</f>
        <v>○</v>
      </c>
      <c r="H23" s="10">
        <v>3.7</v>
      </c>
      <c r="I23" s="99" t="str">
        <f>IF(H23&gt;5,"×","○")</f>
        <v>○</v>
      </c>
      <c r="J23" s="10">
        <v>3.6</v>
      </c>
      <c r="K23" s="85" t="str">
        <f>IF(J23&gt;5,"×","○")</f>
        <v>○</v>
      </c>
    </row>
    <row r="24" spans="1:11" ht="23.25" customHeight="1" x14ac:dyDescent="0.15">
      <c r="A24" s="28" t="s">
        <v>30</v>
      </c>
      <c r="B24" s="5" t="s">
        <v>91</v>
      </c>
      <c r="C24" s="5" t="s">
        <v>90</v>
      </c>
      <c r="D24" s="7">
        <v>27415</v>
      </c>
      <c r="E24" s="30" t="s">
        <v>52</v>
      </c>
      <c r="F24" s="10">
        <v>3.2</v>
      </c>
      <c r="G24" s="99" t="str">
        <f>IF(F24&gt;8,"×","○")</f>
        <v>○</v>
      </c>
      <c r="H24" s="10">
        <v>2.4</v>
      </c>
      <c r="I24" s="99" t="str">
        <f>IF(H24&gt;8,"×","○")</f>
        <v>○</v>
      </c>
      <c r="J24" s="10">
        <v>2.2000000000000002</v>
      </c>
      <c r="K24" s="85" t="str">
        <f>IF(J24&gt;8,"×","○")</f>
        <v>○</v>
      </c>
    </row>
    <row r="25" spans="1:11" ht="23.25" customHeight="1" x14ac:dyDescent="0.15">
      <c r="A25" s="28" t="s">
        <v>31</v>
      </c>
      <c r="B25" s="5" t="s">
        <v>92</v>
      </c>
      <c r="C25" s="5" t="s">
        <v>88</v>
      </c>
      <c r="D25" s="7">
        <v>27415</v>
      </c>
      <c r="E25" s="30" t="s">
        <v>53</v>
      </c>
      <c r="F25" s="10">
        <v>1.3</v>
      </c>
      <c r="G25" s="99" t="str">
        <f>IF(F25&gt;2,"×","○")</f>
        <v>○</v>
      </c>
      <c r="H25" s="10">
        <v>1.7</v>
      </c>
      <c r="I25" s="99" t="str">
        <f>IF(H25&gt;2,"×","○")</f>
        <v>○</v>
      </c>
      <c r="J25" s="10">
        <v>1.6</v>
      </c>
      <c r="K25" s="85" t="str">
        <f>IF(J25&gt;2,"×","○")</f>
        <v>○</v>
      </c>
    </row>
    <row r="26" spans="1:11" ht="23.25" customHeight="1" x14ac:dyDescent="0.15">
      <c r="A26" s="28" t="s">
        <v>32</v>
      </c>
      <c r="B26" s="5" t="s">
        <v>93</v>
      </c>
      <c r="C26" s="5" t="s">
        <v>94</v>
      </c>
      <c r="D26" s="7">
        <v>31135</v>
      </c>
      <c r="E26" s="30" t="s">
        <v>232</v>
      </c>
      <c r="F26" s="10">
        <v>1.9</v>
      </c>
      <c r="G26" s="99" t="str">
        <f>IF(F26&gt;5,"×","○")</f>
        <v>○</v>
      </c>
      <c r="H26" s="10">
        <v>2.2999999999999998</v>
      </c>
      <c r="I26" s="99" t="str">
        <f>IF(H26&gt;5,"×","○")</f>
        <v>○</v>
      </c>
      <c r="J26" s="10">
        <v>3.5</v>
      </c>
      <c r="K26" s="85" t="str">
        <f>IF(J26&gt;5,"×","○")</f>
        <v>○</v>
      </c>
    </row>
    <row r="27" spans="1:11" ht="23.25" customHeight="1" x14ac:dyDescent="0.15">
      <c r="A27" s="28" t="s">
        <v>33</v>
      </c>
      <c r="B27" s="5" t="s">
        <v>95</v>
      </c>
      <c r="C27" s="5" t="s">
        <v>96</v>
      </c>
      <c r="D27" s="7">
        <v>27415</v>
      </c>
      <c r="E27" s="30" t="s">
        <v>54</v>
      </c>
      <c r="F27" s="10">
        <v>1.2</v>
      </c>
      <c r="G27" s="99" t="str">
        <f>IF(F27&gt;5,"×","○")</f>
        <v>○</v>
      </c>
      <c r="H27" s="10">
        <v>1.7</v>
      </c>
      <c r="I27" s="99" t="str">
        <f>IF(H27&gt;5,"×","○")</f>
        <v>○</v>
      </c>
      <c r="J27" s="10">
        <v>1.5</v>
      </c>
      <c r="K27" s="85" t="str">
        <f>IF(J27&gt;5,"×","○")</f>
        <v>○</v>
      </c>
    </row>
    <row r="28" spans="1:11" ht="23.25" customHeight="1" x14ac:dyDescent="0.15">
      <c r="A28" s="28" t="s">
        <v>34</v>
      </c>
      <c r="B28" s="5" t="s">
        <v>97</v>
      </c>
      <c r="C28" s="5" t="s">
        <v>98</v>
      </c>
      <c r="D28" s="7">
        <v>31135</v>
      </c>
      <c r="E28" s="30" t="s">
        <v>55</v>
      </c>
      <c r="F28" s="10">
        <v>1.9</v>
      </c>
      <c r="G28" s="99" t="str">
        <f>IF(F28&gt;3,"×","○")</f>
        <v>○</v>
      </c>
      <c r="H28" s="10">
        <v>2.1</v>
      </c>
      <c r="I28" s="99" t="str">
        <f>IF(H28&gt;3,"×","○")</f>
        <v>○</v>
      </c>
      <c r="J28" s="10">
        <v>2.2999999999999998</v>
      </c>
      <c r="K28" s="85" t="str">
        <f>IF(J28&gt;3,"×","○")</f>
        <v>○</v>
      </c>
    </row>
    <row r="29" spans="1:11" ht="23.25" customHeight="1" x14ac:dyDescent="0.15">
      <c r="A29" s="28" t="s">
        <v>35</v>
      </c>
      <c r="B29" s="5" t="s">
        <v>92</v>
      </c>
      <c r="C29" s="5" t="s">
        <v>88</v>
      </c>
      <c r="D29" s="7">
        <v>27415</v>
      </c>
      <c r="E29" s="30" t="s">
        <v>56</v>
      </c>
      <c r="F29" s="3">
        <v>3.1</v>
      </c>
      <c r="G29" s="99" t="str">
        <f>IF(F29&gt;2,"×","○")</f>
        <v>×</v>
      </c>
      <c r="H29" s="3">
        <v>4</v>
      </c>
      <c r="I29" s="99" t="str">
        <f>IF(H29&gt;2,"×","○")</f>
        <v>×</v>
      </c>
      <c r="J29" s="3">
        <v>3.9</v>
      </c>
      <c r="K29" s="85" t="str">
        <f>IF(J29&gt;2,"×","○")</f>
        <v>×</v>
      </c>
    </row>
    <row r="30" spans="1:11" ht="23.25" customHeight="1" x14ac:dyDescent="0.15">
      <c r="A30" s="28" t="s">
        <v>36</v>
      </c>
      <c r="B30" s="5" t="s">
        <v>99</v>
      </c>
      <c r="C30" s="5" t="s">
        <v>100</v>
      </c>
      <c r="D30" s="7">
        <v>27415</v>
      </c>
      <c r="E30" s="30" t="s">
        <v>57</v>
      </c>
      <c r="F30" s="3">
        <v>3.7</v>
      </c>
      <c r="G30" s="99" t="str">
        <f>IF(F30&gt;8,"×","○")</f>
        <v>○</v>
      </c>
      <c r="H30" s="3">
        <v>3.9</v>
      </c>
      <c r="I30" s="99" t="str">
        <f>IF(H30&gt;8,"×","○")</f>
        <v>○</v>
      </c>
      <c r="J30" s="3">
        <v>3.7</v>
      </c>
      <c r="K30" s="85" t="str">
        <f>IF(J30&gt;8,"×","○")</f>
        <v>○</v>
      </c>
    </row>
    <row r="31" spans="1:11" ht="23.25" customHeight="1" x14ac:dyDescent="0.15">
      <c r="A31" s="28" t="s">
        <v>5</v>
      </c>
      <c r="B31" s="5" t="s">
        <v>101</v>
      </c>
      <c r="C31" s="5" t="s">
        <v>102</v>
      </c>
      <c r="D31" s="7">
        <v>27415</v>
      </c>
      <c r="E31" s="30" t="s">
        <v>58</v>
      </c>
      <c r="F31" s="3">
        <v>6.5</v>
      </c>
      <c r="G31" s="99" t="str">
        <f>IF(F31&gt;5,"×","○")</f>
        <v>×</v>
      </c>
      <c r="H31" s="3">
        <v>6.3</v>
      </c>
      <c r="I31" s="99" t="str">
        <f>IF(H31&gt;5,"×","○")</f>
        <v>×</v>
      </c>
      <c r="J31" s="3">
        <v>8.3000000000000007</v>
      </c>
      <c r="K31" s="85" t="str">
        <f>IF(J31&gt;5,"×","○")</f>
        <v>×</v>
      </c>
    </row>
    <row r="32" spans="1:11" ht="23.25" customHeight="1" x14ac:dyDescent="0.15">
      <c r="A32" s="28" t="s">
        <v>37</v>
      </c>
      <c r="B32" s="5" t="s">
        <v>103</v>
      </c>
      <c r="C32" s="5" t="s">
        <v>104</v>
      </c>
      <c r="D32" s="7">
        <v>35185</v>
      </c>
      <c r="E32" s="30" t="s">
        <v>59</v>
      </c>
      <c r="F32" s="3">
        <v>5</v>
      </c>
      <c r="G32" s="99" t="str">
        <f>IF(F32&gt;3,"×","○")</f>
        <v>×</v>
      </c>
      <c r="H32" s="3">
        <v>4.5</v>
      </c>
      <c r="I32" s="99" t="str">
        <f>IF(H32&gt;3,"×","○")</f>
        <v>×</v>
      </c>
      <c r="J32" s="3">
        <v>7.4</v>
      </c>
      <c r="K32" s="85" t="str">
        <f>IF(J32&gt;3,"×","○")</f>
        <v>×</v>
      </c>
    </row>
    <row r="33" spans="1:11" ht="23.25" customHeight="1" x14ac:dyDescent="0.15">
      <c r="A33" s="28" t="s">
        <v>38</v>
      </c>
      <c r="B33" s="5" t="s">
        <v>105</v>
      </c>
      <c r="C33" s="5" t="s">
        <v>106</v>
      </c>
      <c r="D33" s="7">
        <v>26876</v>
      </c>
      <c r="E33" s="30" t="s">
        <v>60</v>
      </c>
      <c r="F33" s="3">
        <v>3.9</v>
      </c>
      <c r="G33" s="99" t="str">
        <f>IF(F33&gt;3,"×","○")</f>
        <v>×</v>
      </c>
      <c r="H33" s="3">
        <v>3.8</v>
      </c>
      <c r="I33" s="99" t="str">
        <f>IF(H33&gt;3,"×","○")</f>
        <v>×</v>
      </c>
      <c r="J33" s="3">
        <v>3.9</v>
      </c>
      <c r="K33" s="85" t="str">
        <f>IF(J33&gt;3,"×","○")</f>
        <v>×</v>
      </c>
    </row>
    <row r="34" spans="1:11" ht="23.25" customHeight="1" x14ac:dyDescent="0.15">
      <c r="A34" s="28" t="s">
        <v>39</v>
      </c>
      <c r="B34" s="5" t="s">
        <v>107</v>
      </c>
      <c r="C34" s="5" t="s">
        <v>108</v>
      </c>
      <c r="D34" s="7">
        <v>26876</v>
      </c>
      <c r="E34" s="30" t="s">
        <v>61</v>
      </c>
      <c r="F34" s="3">
        <v>3.6</v>
      </c>
      <c r="G34" s="99" t="str">
        <f>IF(F34&gt;2,"×","○")</f>
        <v>×</v>
      </c>
      <c r="H34" s="3">
        <v>2.2999999999999998</v>
      </c>
      <c r="I34" s="99" t="str">
        <f>IF(H34&gt;2,"×","○")</f>
        <v>×</v>
      </c>
      <c r="J34" s="3">
        <v>3.4</v>
      </c>
      <c r="K34" s="85" t="str">
        <f>IF(J34&gt;2,"×","○")</f>
        <v>×</v>
      </c>
    </row>
    <row r="35" spans="1:11" ht="23.25" customHeight="1" x14ac:dyDescent="0.15">
      <c r="A35" s="28" t="s">
        <v>40</v>
      </c>
      <c r="B35" s="5" t="s">
        <v>109</v>
      </c>
      <c r="C35" s="5" t="s">
        <v>90</v>
      </c>
      <c r="D35" s="7">
        <v>26876</v>
      </c>
      <c r="E35" s="30" t="s">
        <v>62</v>
      </c>
      <c r="F35" s="3">
        <v>2.5</v>
      </c>
      <c r="G35" s="99" t="str">
        <f>IF(F35&gt;3,"×","○")</f>
        <v>○</v>
      </c>
      <c r="H35" s="3">
        <v>2.7</v>
      </c>
      <c r="I35" s="99" t="str">
        <f>IF(H35&gt;3,"×","○")</f>
        <v>○</v>
      </c>
      <c r="J35" s="3">
        <v>2.2000000000000002</v>
      </c>
      <c r="K35" s="85" t="str">
        <f>IF(J35&gt;3,"×","○")</f>
        <v>○</v>
      </c>
    </row>
    <row r="36" spans="1:11" ht="23.25" customHeight="1" x14ac:dyDescent="0.15">
      <c r="A36" s="28" t="s">
        <v>41</v>
      </c>
      <c r="B36" s="5" t="s">
        <v>110</v>
      </c>
      <c r="C36" s="5" t="s">
        <v>100</v>
      </c>
      <c r="D36" s="7">
        <v>26876</v>
      </c>
      <c r="E36" s="30" t="s">
        <v>63</v>
      </c>
      <c r="F36" s="3">
        <v>2.2999999999999998</v>
      </c>
      <c r="G36" s="99" t="str">
        <f>IF(F36&gt;3,"×","○")</f>
        <v>○</v>
      </c>
      <c r="H36" s="3">
        <v>2</v>
      </c>
      <c r="I36" s="99" t="str">
        <f>IF(H36&gt;3,"×","○")</f>
        <v>○</v>
      </c>
      <c r="J36" s="3">
        <v>2.7</v>
      </c>
      <c r="K36" s="85" t="str">
        <f>IF(J36&gt;3,"×","○")</f>
        <v>○</v>
      </c>
    </row>
    <row r="37" spans="1:11" ht="23.25" customHeight="1" x14ac:dyDescent="0.15">
      <c r="A37" s="28" t="s">
        <v>42</v>
      </c>
      <c r="B37" s="5" t="s">
        <v>111</v>
      </c>
      <c r="C37" s="5" t="s">
        <v>112</v>
      </c>
      <c r="D37" s="7">
        <v>26876</v>
      </c>
      <c r="E37" s="30" t="s">
        <v>64</v>
      </c>
      <c r="F37" s="3">
        <v>3.7</v>
      </c>
      <c r="G37" s="99" t="str">
        <f>IF(F37&gt;2,"×","○")</f>
        <v>×</v>
      </c>
      <c r="H37" s="3">
        <v>4.5</v>
      </c>
      <c r="I37" s="99" t="str">
        <f>IF(H37&gt;2,"×","○")</f>
        <v>×</v>
      </c>
      <c r="J37" s="3">
        <v>3.3</v>
      </c>
      <c r="K37" s="85" t="str">
        <f>IF(J37&gt;2,"×","○")</f>
        <v>×</v>
      </c>
    </row>
    <row r="38" spans="1:11" ht="23.25" customHeight="1" x14ac:dyDescent="0.15">
      <c r="A38" s="28" t="s">
        <v>43</v>
      </c>
      <c r="B38" s="5" t="s">
        <v>113</v>
      </c>
      <c r="C38" s="5" t="s">
        <v>114</v>
      </c>
      <c r="D38" s="7">
        <v>35185</v>
      </c>
      <c r="E38" s="30" t="s">
        <v>227</v>
      </c>
      <c r="F38" s="3">
        <v>1.9</v>
      </c>
      <c r="G38" s="99" t="str">
        <f>IF(F38&gt;2,"×","○")</f>
        <v>○</v>
      </c>
      <c r="H38" s="3">
        <v>1.7</v>
      </c>
      <c r="I38" s="99" t="str">
        <f>IF(H38&gt;2,"×","○")</f>
        <v>○</v>
      </c>
      <c r="J38" s="3">
        <v>1.9</v>
      </c>
      <c r="K38" s="85" t="str">
        <f>IF(J38&gt;2,"×","○")</f>
        <v>○</v>
      </c>
    </row>
    <row r="39" spans="1:11" ht="23.25" customHeight="1" x14ac:dyDescent="0.15">
      <c r="A39" s="28" t="s">
        <v>44</v>
      </c>
      <c r="B39" s="5" t="s">
        <v>115</v>
      </c>
      <c r="C39" s="5" t="s">
        <v>116</v>
      </c>
      <c r="D39" s="8">
        <v>35185</v>
      </c>
      <c r="E39" s="30" t="s">
        <v>65</v>
      </c>
      <c r="F39" s="3">
        <v>1.7</v>
      </c>
      <c r="G39" s="99" t="str">
        <f>IF(F39&gt;2,"×","○")</f>
        <v>○</v>
      </c>
      <c r="H39" s="3">
        <v>1.9</v>
      </c>
      <c r="I39" s="99" t="str">
        <f>IF(H39&gt;2,"×","○")</f>
        <v>○</v>
      </c>
      <c r="J39" s="3">
        <v>2</v>
      </c>
      <c r="K39" s="85" t="str">
        <f>IF(J39&gt;2,"×","○")</f>
        <v>○</v>
      </c>
    </row>
    <row r="40" spans="1:11" ht="23.25" customHeight="1" x14ac:dyDescent="0.15">
      <c r="A40" s="28" t="s">
        <v>45</v>
      </c>
      <c r="B40" s="5" t="s">
        <v>117</v>
      </c>
      <c r="C40" s="5" t="s">
        <v>114</v>
      </c>
      <c r="D40" s="7">
        <v>26876</v>
      </c>
      <c r="E40" s="30" t="s">
        <v>66</v>
      </c>
      <c r="F40" s="3">
        <v>4.5</v>
      </c>
      <c r="G40" s="99" t="str">
        <f>IF(F40&gt;5,"×","○")</f>
        <v>○</v>
      </c>
      <c r="H40" s="3">
        <v>5.0999999999999996</v>
      </c>
      <c r="I40" s="99" t="str">
        <f>IF(H40&gt;5,"×","○")</f>
        <v>×</v>
      </c>
      <c r="J40" s="3">
        <v>4.4000000000000004</v>
      </c>
      <c r="K40" s="85" t="str">
        <f>IF(J40&gt;5,"×","○")</f>
        <v>○</v>
      </c>
    </row>
    <row r="41" spans="1:11" ht="23.25" customHeight="1" x14ac:dyDescent="0.15">
      <c r="A41" s="28" t="s">
        <v>46</v>
      </c>
      <c r="B41" s="5" t="s">
        <v>117</v>
      </c>
      <c r="C41" s="5" t="s">
        <v>79</v>
      </c>
      <c r="D41" s="7">
        <v>26876</v>
      </c>
      <c r="E41" s="30" t="s">
        <v>67</v>
      </c>
      <c r="F41" s="3">
        <v>5.4</v>
      </c>
      <c r="G41" s="99" t="str">
        <f>IF(F41&gt;5,"×","○")</f>
        <v>×</v>
      </c>
      <c r="H41" s="3">
        <v>6.7</v>
      </c>
      <c r="I41" s="99" t="str">
        <f>IF(H41&gt;5,"×","○")</f>
        <v>×</v>
      </c>
      <c r="J41" s="3">
        <v>5.8</v>
      </c>
      <c r="K41" s="85" t="str">
        <f>IF(J41&gt;5,"×","○")</f>
        <v>×</v>
      </c>
    </row>
    <row r="42" spans="1:11" ht="23.25" customHeight="1" x14ac:dyDescent="0.15">
      <c r="A42" s="28" t="s">
        <v>47</v>
      </c>
      <c r="B42" s="5" t="s">
        <v>111</v>
      </c>
      <c r="C42" s="5" t="s">
        <v>112</v>
      </c>
      <c r="D42" s="7">
        <v>26876</v>
      </c>
      <c r="E42" s="30" t="s">
        <v>68</v>
      </c>
      <c r="F42" s="3">
        <v>1.5</v>
      </c>
      <c r="G42" s="99" t="str">
        <f>IF(F42&gt;2,"×","○")</f>
        <v>○</v>
      </c>
      <c r="H42" s="3">
        <v>2.1</v>
      </c>
      <c r="I42" s="99" t="str">
        <f>IF(H42&gt;2,"×","○")</f>
        <v>×</v>
      </c>
      <c r="J42" s="3">
        <v>1.8</v>
      </c>
      <c r="K42" s="85" t="str">
        <f>IF(J42&gt;2,"×","○")</f>
        <v>○</v>
      </c>
    </row>
    <row r="43" spans="1:11" ht="23.25" customHeight="1" thickBot="1" x14ac:dyDescent="0.2">
      <c r="A43" s="31" t="s">
        <v>48</v>
      </c>
      <c r="B43" s="22" t="s">
        <v>110</v>
      </c>
      <c r="C43" s="22" t="s">
        <v>112</v>
      </c>
      <c r="D43" s="32">
        <v>26876</v>
      </c>
      <c r="E43" s="33" t="s">
        <v>231</v>
      </c>
      <c r="F43" s="25">
        <v>1.4</v>
      </c>
      <c r="G43" s="75" t="str">
        <f>IF(F43&gt;3,"×","○")</f>
        <v>○</v>
      </c>
      <c r="H43" s="25">
        <v>2.2999999999999998</v>
      </c>
      <c r="I43" s="75" t="str">
        <f>IF(H43&gt;3,"×","○")</f>
        <v>○</v>
      </c>
      <c r="J43" s="25">
        <v>1.6</v>
      </c>
      <c r="K43" s="91" t="str">
        <f>IF(J43&gt;3,"×","○")</f>
        <v>○</v>
      </c>
    </row>
    <row r="44" spans="1:11" ht="33" customHeight="1" x14ac:dyDescent="0.15"/>
    <row r="45" spans="1:11" ht="33" customHeight="1" x14ac:dyDescent="0.15"/>
    <row r="46" spans="1:11" ht="23.25" customHeight="1" thickBot="1" x14ac:dyDescent="0.2">
      <c r="J46" s="2" t="s">
        <v>235</v>
      </c>
    </row>
    <row r="47" spans="1:11" ht="23.25" customHeight="1" x14ac:dyDescent="0.15">
      <c r="A47" s="140" t="s">
        <v>0</v>
      </c>
      <c r="B47" s="142" t="s">
        <v>233</v>
      </c>
      <c r="C47" s="142" t="s">
        <v>234</v>
      </c>
      <c r="D47" s="133" t="s">
        <v>1</v>
      </c>
      <c r="E47" s="145" t="s">
        <v>2</v>
      </c>
      <c r="F47" s="137" t="s">
        <v>304</v>
      </c>
      <c r="G47" s="139"/>
      <c r="H47" s="137" t="s">
        <v>332</v>
      </c>
      <c r="I47" s="138"/>
      <c r="J47" s="137" t="s">
        <v>335</v>
      </c>
      <c r="K47" s="147"/>
    </row>
    <row r="48" spans="1:11" ht="23.25" customHeight="1" thickBot="1" x14ac:dyDescent="0.2">
      <c r="A48" s="141"/>
      <c r="B48" s="143"/>
      <c r="C48" s="143"/>
      <c r="D48" s="144"/>
      <c r="E48" s="146"/>
      <c r="F48" s="90" t="s">
        <v>3</v>
      </c>
      <c r="G48" s="75" t="s">
        <v>118</v>
      </c>
      <c r="H48" s="90" t="s">
        <v>3</v>
      </c>
      <c r="I48" s="75" t="s">
        <v>118</v>
      </c>
      <c r="J48" s="90" t="s">
        <v>3</v>
      </c>
      <c r="K48" s="91" t="s">
        <v>118</v>
      </c>
    </row>
    <row r="49" spans="1:11" ht="23.25" customHeight="1" x14ac:dyDescent="0.15">
      <c r="A49" s="35" t="s">
        <v>119</v>
      </c>
      <c r="B49" s="21" t="s">
        <v>115</v>
      </c>
      <c r="C49" s="21" t="s">
        <v>183</v>
      </c>
      <c r="D49" s="34">
        <v>26876</v>
      </c>
      <c r="E49" s="26" t="s">
        <v>150</v>
      </c>
      <c r="F49" s="6">
        <v>1.3</v>
      </c>
      <c r="G49" s="98" t="str">
        <f>IF(F49&gt;2,"×","○")</f>
        <v>○</v>
      </c>
      <c r="H49" s="6">
        <v>1.3</v>
      </c>
      <c r="I49" s="102" t="str">
        <f>IF(H49&gt;2,"×","○")</f>
        <v>○</v>
      </c>
      <c r="J49" s="119">
        <v>1.6</v>
      </c>
      <c r="K49" s="84" t="str">
        <f>IF(J49&gt;2,"×","○")</f>
        <v>○</v>
      </c>
    </row>
    <row r="50" spans="1:11" ht="23.25" customHeight="1" x14ac:dyDescent="0.15">
      <c r="A50" s="36" t="s">
        <v>226</v>
      </c>
      <c r="B50" s="5" t="s">
        <v>184</v>
      </c>
      <c r="C50" s="5" t="s">
        <v>185</v>
      </c>
      <c r="D50" s="7">
        <v>26876</v>
      </c>
      <c r="E50" s="30" t="s">
        <v>69</v>
      </c>
      <c r="F50" s="3">
        <v>1.8</v>
      </c>
      <c r="G50" s="99" t="str">
        <f>IF(F50&gt;2,"×","○")</f>
        <v>○</v>
      </c>
      <c r="H50" s="3">
        <v>1.8</v>
      </c>
      <c r="I50" s="99" t="str">
        <f>IF(H50&gt;2,"×","○")</f>
        <v>○</v>
      </c>
      <c r="J50" s="3">
        <v>2.2000000000000002</v>
      </c>
      <c r="K50" s="85" t="str">
        <f>IF(J50&gt;2,"×","○")</f>
        <v>×</v>
      </c>
    </row>
    <row r="51" spans="1:11" ht="23.25" customHeight="1" x14ac:dyDescent="0.15">
      <c r="A51" s="28" t="s">
        <v>120</v>
      </c>
      <c r="B51" s="4" t="s">
        <v>186</v>
      </c>
      <c r="C51" s="5" t="s">
        <v>187</v>
      </c>
      <c r="D51" s="7">
        <v>26876</v>
      </c>
      <c r="E51" s="29" t="s">
        <v>151</v>
      </c>
      <c r="F51" s="3">
        <v>1.6</v>
      </c>
      <c r="G51" s="99" t="str">
        <f>IF(F51&gt;2,"×","○")</f>
        <v>○</v>
      </c>
      <c r="H51" s="3">
        <v>2.5</v>
      </c>
      <c r="I51" s="99" t="str">
        <f>IF(H51&gt;2,"×","○")</f>
        <v>×</v>
      </c>
      <c r="J51" s="3">
        <v>2.7</v>
      </c>
      <c r="K51" s="85" t="str">
        <f>IF(J51&gt;2,"×","○")</f>
        <v>×</v>
      </c>
    </row>
    <row r="52" spans="1:11" ht="23.25" customHeight="1" x14ac:dyDescent="0.15">
      <c r="A52" s="28" t="s">
        <v>121</v>
      </c>
      <c r="B52" s="4" t="s">
        <v>188</v>
      </c>
      <c r="C52" s="5" t="s">
        <v>189</v>
      </c>
      <c r="D52" s="7">
        <v>26876</v>
      </c>
      <c r="E52" s="29" t="s">
        <v>152</v>
      </c>
      <c r="F52" s="3">
        <v>1.7</v>
      </c>
      <c r="G52" s="99" t="str">
        <f>IF(F52&gt;5,"×","○")</f>
        <v>○</v>
      </c>
      <c r="H52" s="3">
        <v>2.2000000000000002</v>
      </c>
      <c r="I52" s="99" t="str">
        <f>IF(H52&gt;5,"×","○")</f>
        <v>○</v>
      </c>
      <c r="J52" s="3">
        <v>2.2000000000000002</v>
      </c>
      <c r="K52" s="85" t="str">
        <f>IF(J52&gt;5,"×","○")</f>
        <v>○</v>
      </c>
    </row>
    <row r="53" spans="1:11" ht="23.25" customHeight="1" x14ac:dyDescent="0.15">
      <c r="A53" s="28" t="s">
        <v>122</v>
      </c>
      <c r="B53" s="4" t="s">
        <v>72</v>
      </c>
      <c r="C53" s="5" t="s">
        <v>190</v>
      </c>
      <c r="D53" s="7">
        <v>26876</v>
      </c>
      <c r="E53" s="29" t="s">
        <v>153</v>
      </c>
      <c r="F53" s="3">
        <v>3.8</v>
      </c>
      <c r="G53" s="99" t="str">
        <f>IF(F53&gt;3,"×","○")</f>
        <v>×</v>
      </c>
      <c r="H53" s="3">
        <v>3.5</v>
      </c>
      <c r="I53" s="99" t="str">
        <f>IF(H53&gt;3,"×","○")</f>
        <v>×</v>
      </c>
      <c r="J53" s="3">
        <v>3.6</v>
      </c>
      <c r="K53" s="85" t="str">
        <f>IF(J53&gt;3,"×","○")</f>
        <v>×</v>
      </c>
    </row>
    <row r="54" spans="1:11" ht="23.25" customHeight="1" x14ac:dyDescent="0.15">
      <c r="A54" s="28" t="s">
        <v>237</v>
      </c>
      <c r="B54" s="4" t="s">
        <v>191</v>
      </c>
      <c r="C54" s="5" t="s">
        <v>192</v>
      </c>
      <c r="D54" s="7">
        <v>26876</v>
      </c>
      <c r="E54" s="29" t="s">
        <v>154</v>
      </c>
      <c r="F54" s="3">
        <v>2.4</v>
      </c>
      <c r="G54" s="99" t="str">
        <f>IF(F54&gt;3,"×","○")</f>
        <v>○</v>
      </c>
      <c r="H54" s="3">
        <v>2.4</v>
      </c>
      <c r="I54" s="99" t="str">
        <f>IF(H54&gt;3,"×","○")</f>
        <v>○</v>
      </c>
      <c r="J54" s="3">
        <v>1.9</v>
      </c>
      <c r="K54" s="85" t="str">
        <f>IF(J54&gt;3,"×","○")</f>
        <v>○</v>
      </c>
    </row>
    <row r="55" spans="1:11" ht="23.25" customHeight="1" x14ac:dyDescent="0.15">
      <c r="A55" s="28" t="s">
        <v>238</v>
      </c>
      <c r="B55" s="4" t="s">
        <v>191</v>
      </c>
      <c r="C55" s="4" t="s">
        <v>102</v>
      </c>
      <c r="D55" s="7">
        <v>26876</v>
      </c>
      <c r="E55" s="29" t="s">
        <v>155</v>
      </c>
      <c r="F55" s="3">
        <v>4.7</v>
      </c>
      <c r="G55" s="99" t="str">
        <f>IF(F55&gt;3,"×","○")</f>
        <v>×</v>
      </c>
      <c r="H55" s="3">
        <v>6</v>
      </c>
      <c r="I55" s="99" t="str">
        <f>IF(H55&gt;3,"×","○")</f>
        <v>×</v>
      </c>
      <c r="J55" s="3">
        <v>4.5999999999999996</v>
      </c>
      <c r="K55" s="85" t="str">
        <f>IF(J55&gt;3,"×","○")</f>
        <v>×</v>
      </c>
    </row>
    <row r="56" spans="1:11" ht="23.25" customHeight="1" x14ac:dyDescent="0.15">
      <c r="A56" s="28" t="s">
        <v>239</v>
      </c>
      <c r="B56" s="4" t="s">
        <v>101</v>
      </c>
      <c r="C56" s="5" t="s">
        <v>192</v>
      </c>
      <c r="D56" s="7">
        <v>26876</v>
      </c>
      <c r="E56" s="29" t="s">
        <v>156</v>
      </c>
      <c r="F56" s="3">
        <v>2.2000000000000002</v>
      </c>
      <c r="G56" s="99" t="str">
        <f>IF(F56&gt;5,"×","○")</f>
        <v>○</v>
      </c>
      <c r="H56" s="3">
        <v>2.5</v>
      </c>
      <c r="I56" s="99" t="str">
        <f>IF(H56&gt;5,"×","○")</f>
        <v>○</v>
      </c>
      <c r="J56" s="3">
        <v>2.2000000000000002</v>
      </c>
      <c r="K56" s="85" t="str">
        <f>IF(J56&gt;5,"×","○")</f>
        <v>○</v>
      </c>
    </row>
    <row r="57" spans="1:11" ht="23.25" customHeight="1" x14ac:dyDescent="0.15">
      <c r="A57" s="28" t="s">
        <v>123</v>
      </c>
      <c r="B57" s="4" t="s">
        <v>193</v>
      </c>
      <c r="C57" s="5" t="s">
        <v>192</v>
      </c>
      <c r="D57" s="7">
        <v>26876</v>
      </c>
      <c r="E57" s="29" t="s">
        <v>157</v>
      </c>
      <c r="F57" s="3">
        <v>1.3</v>
      </c>
      <c r="G57" s="99" t="str">
        <f>IF(F57&gt;2,"×","○")</f>
        <v>○</v>
      </c>
      <c r="H57" s="3">
        <v>1.7</v>
      </c>
      <c r="I57" s="99" t="str">
        <f>IF(H57&gt;2,"×","○")</f>
        <v>○</v>
      </c>
      <c r="J57" s="3">
        <v>1.5</v>
      </c>
      <c r="K57" s="85" t="str">
        <f>IF(J57&gt;2,"×","○")</f>
        <v>○</v>
      </c>
    </row>
    <row r="58" spans="1:11" ht="23.25" customHeight="1" x14ac:dyDescent="0.15">
      <c r="A58" s="28" t="s">
        <v>124</v>
      </c>
      <c r="B58" s="4" t="s">
        <v>191</v>
      </c>
      <c r="C58" s="5" t="s">
        <v>192</v>
      </c>
      <c r="D58" s="7">
        <v>26876</v>
      </c>
      <c r="E58" s="29" t="s">
        <v>158</v>
      </c>
      <c r="F58" s="3">
        <v>2.2000000000000002</v>
      </c>
      <c r="G58" s="99" t="str">
        <f>IF(F58&gt;3,"×","○")</f>
        <v>○</v>
      </c>
      <c r="H58" s="3">
        <v>4</v>
      </c>
      <c r="I58" s="99" t="str">
        <f>IF(H58&gt;3,"×","○")</f>
        <v>×</v>
      </c>
      <c r="J58" s="3">
        <v>3.2</v>
      </c>
      <c r="K58" s="85" t="str">
        <f>IF(J58&gt;3,"×","○")</f>
        <v>×</v>
      </c>
    </row>
    <row r="59" spans="1:11" ht="23.25" customHeight="1" x14ac:dyDescent="0.15">
      <c r="A59" s="28" t="s">
        <v>125</v>
      </c>
      <c r="B59" s="4" t="s">
        <v>194</v>
      </c>
      <c r="C59" s="4" t="s">
        <v>195</v>
      </c>
      <c r="D59" s="7">
        <v>35185</v>
      </c>
      <c r="E59" s="29" t="s">
        <v>159</v>
      </c>
      <c r="F59" s="3">
        <v>0.6</v>
      </c>
      <c r="G59" s="99" t="str">
        <f>IF(F59&gt;2,"×","○")</f>
        <v>○</v>
      </c>
      <c r="H59" s="3">
        <v>0.9</v>
      </c>
      <c r="I59" s="99" t="str">
        <f>IF(H59&gt;2,"×","○")</f>
        <v>○</v>
      </c>
      <c r="J59" s="3">
        <v>0.5</v>
      </c>
      <c r="K59" s="85" t="str">
        <f>IF(J59&gt;2,"×","○")</f>
        <v>○</v>
      </c>
    </row>
    <row r="60" spans="1:11" ht="23.25" customHeight="1" x14ac:dyDescent="0.15">
      <c r="A60" s="37" t="s">
        <v>126</v>
      </c>
      <c r="B60" s="5" t="s">
        <v>196</v>
      </c>
      <c r="C60" s="5" t="s">
        <v>197</v>
      </c>
      <c r="D60" s="7">
        <v>35185</v>
      </c>
      <c r="E60" s="29" t="s">
        <v>303</v>
      </c>
      <c r="F60" s="6">
        <v>0.8</v>
      </c>
      <c r="G60" s="99" t="str">
        <f>IF(F60&gt;2,"×","○")</f>
        <v>○</v>
      </c>
      <c r="H60" s="6">
        <v>0.9</v>
      </c>
      <c r="I60" s="99" t="str">
        <f>IF(H60&gt;2,"×","○")</f>
        <v>○</v>
      </c>
      <c r="J60" s="6">
        <v>0.5</v>
      </c>
      <c r="K60" s="85" t="str">
        <f>IF(J60&gt;2,"×","○")</f>
        <v>○</v>
      </c>
    </row>
    <row r="61" spans="1:11" ht="23.25" customHeight="1" x14ac:dyDescent="0.15">
      <c r="A61" s="28" t="s">
        <v>228</v>
      </c>
      <c r="B61" s="4" t="s">
        <v>198</v>
      </c>
      <c r="C61" s="4" t="s">
        <v>84</v>
      </c>
      <c r="D61" s="7">
        <v>35185</v>
      </c>
      <c r="E61" s="29" t="s">
        <v>160</v>
      </c>
      <c r="F61" s="3">
        <v>1.5</v>
      </c>
      <c r="G61" s="99" t="str">
        <f>IF(F61&gt;2,"×","○")</f>
        <v>○</v>
      </c>
      <c r="H61" s="3">
        <v>1.6</v>
      </c>
      <c r="I61" s="99" t="str">
        <f>IF(H61&gt;2,"×","○")</f>
        <v>○</v>
      </c>
      <c r="J61" s="3">
        <v>1.8</v>
      </c>
      <c r="K61" s="85" t="str">
        <f>IF(J61&gt;2,"×","○")</f>
        <v>○</v>
      </c>
    </row>
    <row r="62" spans="1:11" ht="23.25" customHeight="1" x14ac:dyDescent="0.15">
      <c r="A62" s="35" t="s">
        <v>127</v>
      </c>
      <c r="B62" s="5" t="s">
        <v>86</v>
      </c>
      <c r="C62" s="5" t="s">
        <v>181</v>
      </c>
      <c r="D62" s="7">
        <v>26876</v>
      </c>
      <c r="E62" s="29" t="s">
        <v>161</v>
      </c>
      <c r="F62" s="6">
        <v>1.6</v>
      </c>
      <c r="G62" s="99" t="str">
        <f>IF(F62&gt;3,"×","○")</f>
        <v>○</v>
      </c>
      <c r="H62" s="6">
        <v>1.7</v>
      </c>
      <c r="I62" s="99" t="str">
        <f>IF(H62&gt;3,"×","○")</f>
        <v>○</v>
      </c>
      <c r="J62" s="6">
        <v>1.9</v>
      </c>
      <c r="K62" s="85" t="str">
        <f>IF(J62&gt;3,"×","○")</f>
        <v>○</v>
      </c>
    </row>
    <row r="63" spans="1:11" ht="23.25" customHeight="1" x14ac:dyDescent="0.15">
      <c r="A63" s="28" t="s">
        <v>128</v>
      </c>
      <c r="B63" s="5" t="s">
        <v>199</v>
      </c>
      <c r="C63" s="5" t="s">
        <v>200</v>
      </c>
      <c r="D63" s="7">
        <v>35185</v>
      </c>
      <c r="E63" s="30" t="s">
        <v>162</v>
      </c>
      <c r="F63" s="3">
        <v>1.8</v>
      </c>
      <c r="G63" s="99" t="str">
        <f>IF(F63&gt;2,"×","○")</f>
        <v>○</v>
      </c>
      <c r="H63" s="3">
        <v>1.7</v>
      </c>
      <c r="I63" s="99" t="str">
        <f>IF(H63&gt;2,"×","○")</f>
        <v>○</v>
      </c>
      <c r="J63" s="3">
        <v>2.7</v>
      </c>
      <c r="K63" s="85" t="str">
        <f>IF(J63&gt;2,"×","○")</f>
        <v>×</v>
      </c>
    </row>
    <row r="64" spans="1:11" ht="23.25" customHeight="1" x14ac:dyDescent="0.15">
      <c r="A64" s="28" t="s">
        <v>129</v>
      </c>
      <c r="B64" s="5" t="s">
        <v>201</v>
      </c>
      <c r="C64" s="5" t="s">
        <v>189</v>
      </c>
      <c r="D64" s="7">
        <v>26876</v>
      </c>
      <c r="E64" s="30" t="s">
        <v>163</v>
      </c>
      <c r="F64" s="3">
        <v>1.5</v>
      </c>
      <c r="G64" s="99" t="str">
        <f>IF(F64&gt;3,"×","○")</f>
        <v>○</v>
      </c>
      <c r="H64" s="3">
        <v>1.9</v>
      </c>
      <c r="I64" s="99" t="str">
        <f>IF(H64&gt;3,"×","○")</f>
        <v>○</v>
      </c>
      <c r="J64" s="3">
        <v>1.6</v>
      </c>
      <c r="K64" s="85" t="str">
        <f>IF(J64&gt;3,"×","○")</f>
        <v>○</v>
      </c>
    </row>
    <row r="65" spans="1:11" ht="23.25" customHeight="1" x14ac:dyDescent="0.15">
      <c r="A65" s="28" t="s">
        <v>130</v>
      </c>
      <c r="B65" s="5" t="s">
        <v>202</v>
      </c>
      <c r="C65" s="5" t="s">
        <v>203</v>
      </c>
      <c r="D65" s="7">
        <v>26876</v>
      </c>
      <c r="E65" s="30" t="s">
        <v>164</v>
      </c>
      <c r="F65" s="3">
        <v>1.2</v>
      </c>
      <c r="G65" s="99" t="str">
        <f>IF(F65&gt;3,"×","○")</f>
        <v>○</v>
      </c>
      <c r="H65" s="3">
        <v>4.0999999999999996</v>
      </c>
      <c r="I65" s="99" t="str">
        <f>IF(H65&gt;3,"×","○")</f>
        <v>×</v>
      </c>
      <c r="J65" s="3">
        <v>1.4</v>
      </c>
      <c r="K65" s="85" t="str">
        <f>IF(J65&gt;3,"×","○")</f>
        <v>○</v>
      </c>
    </row>
    <row r="66" spans="1:11" ht="23.25" customHeight="1" x14ac:dyDescent="0.15">
      <c r="A66" s="28" t="s">
        <v>131</v>
      </c>
      <c r="B66" s="5" t="s">
        <v>204</v>
      </c>
      <c r="C66" s="5" t="s">
        <v>205</v>
      </c>
      <c r="D66" s="7">
        <v>35185</v>
      </c>
      <c r="E66" s="30" t="s">
        <v>165</v>
      </c>
      <c r="F66" s="3">
        <v>0.6</v>
      </c>
      <c r="G66" s="99" t="str">
        <f>IF(F66&gt;2,"×","○")</f>
        <v>○</v>
      </c>
      <c r="H66" s="3">
        <v>0.7</v>
      </c>
      <c r="I66" s="99" t="str">
        <f>IF(H66&gt;2,"×","○")</f>
        <v>○</v>
      </c>
      <c r="J66" s="3">
        <v>0.7</v>
      </c>
      <c r="K66" s="85" t="str">
        <f>IF(J66&gt;2,"×","○")</f>
        <v>○</v>
      </c>
    </row>
    <row r="67" spans="1:11" ht="23.25" customHeight="1" x14ac:dyDescent="0.15">
      <c r="A67" s="28" t="s">
        <v>132</v>
      </c>
      <c r="B67" s="5" t="s">
        <v>97</v>
      </c>
      <c r="C67" s="5" t="s">
        <v>79</v>
      </c>
      <c r="D67" s="7">
        <v>26876</v>
      </c>
      <c r="E67" s="30" t="s">
        <v>166</v>
      </c>
      <c r="F67" s="3">
        <v>2.8</v>
      </c>
      <c r="G67" s="99" t="str">
        <f>IF(F67&gt;3,"×","○")</f>
        <v>○</v>
      </c>
      <c r="H67" s="3">
        <v>2.8</v>
      </c>
      <c r="I67" s="99" t="str">
        <f>IF(H67&gt;3,"×","○")</f>
        <v>○</v>
      </c>
      <c r="J67" s="3">
        <v>4</v>
      </c>
      <c r="K67" s="85" t="str">
        <f>IF(J67&gt;3,"×","○")</f>
        <v>×</v>
      </c>
    </row>
    <row r="68" spans="1:11" ht="23.25" customHeight="1" x14ac:dyDescent="0.15">
      <c r="A68" s="28" t="s">
        <v>133</v>
      </c>
      <c r="B68" s="5" t="s">
        <v>115</v>
      </c>
      <c r="C68" s="5" t="s">
        <v>183</v>
      </c>
      <c r="D68" s="7">
        <v>26876</v>
      </c>
      <c r="E68" s="30" t="s">
        <v>167</v>
      </c>
      <c r="F68" s="3">
        <v>2.2000000000000002</v>
      </c>
      <c r="G68" s="99" t="str">
        <f>IF(F68&gt;2,"×","○")</f>
        <v>×</v>
      </c>
      <c r="H68" s="3">
        <v>2.7</v>
      </c>
      <c r="I68" s="99" t="str">
        <f>IF(H68&gt;2,"×","○")</f>
        <v>×</v>
      </c>
      <c r="J68" s="3">
        <v>2.2000000000000002</v>
      </c>
      <c r="K68" s="85" t="str">
        <f>IF(J68&gt;2,"×","○")</f>
        <v>×</v>
      </c>
    </row>
    <row r="69" spans="1:11" ht="23.25" customHeight="1" x14ac:dyDescent="0.15">
      <c r="A69" s="28" t="s">
        <v>134</v>
      </c>
      <c r="B69" s="5" t="s">
        <v>198</v>
      </c>
      <c r="C69" s="5" t="s">
        <v>206</v>
      </c>
      <c r="D69" s="7">
        <v>35185</v>
      </c>
      <c r="E69" s="30" t="s">
        <v>168</v>
      </c>
      <c r="F69" s="3">
        <v>1.1000000000000001</v>
      </c>
      <c r="G69" s="99" t="str">
        <f>IF(F69&gt;2,"×","○")</f>
        <v>○</v>
      </c>
      <c r="H69" s="3">
        <v>0.7</v>
      </c>
      <c r="I69" s="99" t="str">
        <f>IF(H69&gt;2,"×","○")</f>
        <v>○</v>
      </c>
      <c r="J69" s="3">
        <v>0.6</v>
      </c>
      <c r="K69" s="85" t="str">
        <f>IF(J69&gt;2,"×","○")</f>
        <v>○</v>
      </c>
    </row>
    <row r="70" spans="1:11" ht="23.25" customHeight="1" x14ac:dyDescent="0.15">
      <c r="A70" s="28" t="s">
        <v>135</v>
      </c>
      <c r="B70" s="5" t="s">
        <v>199</v>
      </c>
      <c r="C70" s="5" t="s">
        <v>190</v>
      </c>
      <c r="D70" s="7">
        <v>26876</v>
      </c>
      <c r="E70" s="30" t="s">
        <v>169</v>
      </c>
      <c r="F70" s="3">
        <v>1</v>
      </c>
      <c r="G70" s="99" t="str">
        <f>IF(F70&gt;2,"×","○")</f>
        <v>○</v>
      </c>
      <c r="H70" s="3">
        <v>1.5</v>
      </c>
      <c r="I70" s="99" t="str">
        <f>IF(H70&gt;2,"×","○")</f>
        <v>○</v>
      </c>
      <c r="J70" s="3">
        <v>0.9</v>
      </c>
      <c r="K70" s="85" t="str">
        <f>IF(J70&gt;2,"×","○")</f>
        <v>○</v>
      </c>
    </row>
    <row r="71" spans="1:11" ht="23.25" customHeight="1" x14ac:dyDescent="0.15">
      <c r="A71" s="28" t="s">
        <v>136</v>
      </c>
      <c r="B71" s="5" t="s">
        <v>207</v>
      </c>
      <c r="C71" s="5" t="s">
        <v>208</v>
      </c>
      <c r="D71" s="7">
        <v>26876</v>
      </c>
      <c r="E71" s="30" t="s">
        <v>170</v>
      </c>
      <c r="F71" s="3">
        <v>1.4</v>
      </c>
      <c r="G71" s="99" t="str">
        <f>IF(F71&gt;5,"×","○")</f>
        <v>○</v>
      </c>
      <c r="H71" s="3">
        <v>1.3</v>
      </c>
      <c r="I71" s="99" t="str">
        <f>IF(H71&gt;5,"×","○")</f>
        <v>○</v>
      </c>
      <c r="J71" s="3">
        <v>1.3</v>
      </c>
      <c r="K71" s="85" t="str">
        <f>IF(J71&gt;5,"×","○")</f>
        <v>○</v>
      </c>
    </row>
    <row r="72" spans="1:11" ht="23.25" customHeight="1" x14ac:dyDescent="0.15">
      <c r="A72" s="28" t="s">
        <v>137</v>
      </c>
      <c r="B72" s="5" t="s">
        <v>209</v>
      </c>
      <c r="C72" s="5" t="s">
        <v>210</v>
      </c>
      <c r="D72" s="7">
        <v>26876</v>
      </c>
      <c r="E72" s="30" t="s">
        <v>229</v>
      </c>
      <c r="F72" s="3">
        <v>1.2</v>
      </c>
      <c r="G72" s="99" t="str">
        <f>IF(F72&gt;3,"×","○")</f>
        <v>○</v>
      </c>
      <c r="H72" s="3">
        <v>1.1000000000000001</v>
      </c>
      <c r="I72" s="99" t="str">
        <f>IF(H72&gt;3,"×","○")</f>
        <v>○</v>
      </c>
      <c r="J72" s="3">
        <v>1.6</v>
      </c>
      <c r="K72" s="85" t="str">
        <f>IF(J72&gt;3,"×","○")</f>
        <v>○</v>
      </c>
    </row>
    <row r="73" spans="1:11" ht="23.25" customHeight="1" x14ac:dyDescent="0.15">
      <c r="A73" s="28" t="s">
        <v>138</v>
      </c>
      <c r="B73" s="5" t="s">
        <v>211</v>
      </c>
      <c r="C73" s="5" t="s">
        <v>212</v>
      </c>
      <c r="D73" s="7">
        <v>26876</v>
      </c>
      <c r="E73" s="30" t="s">
        <v>171</v>
      </c>
      <c r="F73" s="3">
        <v>1</v>
      </c>
      <c r="G73" s="99" t="str">
        <f>IF(F73&gt;5,"×","○")</f>
        <v>○</v>
      </c>
      <c r="H73" s="3">
        <v>1.3</v>
      </c>
      <c r="I73" s="99" t="str">
        <f>IF(H73&gt;5,"×","○")</f>
        <v>○</v>
      </c>
      <c r="J73" s="3">
        <v>1.3</v>
      </c>
      <c r="K73" s="85" t="str">
        <f>IF(J73&gt;5,"×","○")</f>
        <v>○</v>
      </c>
    </row>
    <row r="74" spans="1:11" ht="23.25" customHeight="1" x14ac:dyDescent="0.15">
      <c r="A74" s="28" t="s">
        <v>139</v>
      </c>
      <c r="B74" s="5" t="s">
        <v>107</v>
      </c>
      <c r="C74" s="5" t="s">
        <v>213</v>
      </c>
      <c r="D74" s="7">
        <v>34059</v>
      </c>
      <c r="E74" s="30" t="s">
        <v>172</v>
      </c>
      <c r="F74" s="3">
        <v>1.4</v>
      </c>
      <c r="G74" s="99" t="str">
        <f>IF(F74&gt;2,"×","○")</f>
        <v>○</v>
      </c>
      <c r="H74" s="3">
        <v>1.5</v>
      </c>
      <c r="I74" s="99" t="str">
        <f>IF(H74&gt;2,"×","○")</f>
        <v>○</v>
      </c>
      <c r="J74" s="3">
        <v>1.3</v>
      </c>
      <c r="K74" s="85" t="str">
        <f>IF(J74&gt;2,"×","○")</f>
        <v>○</v>
      </c>
    </row>
    <row r="75" spans="1:11" ht="23.25" customHeight="1" x14ac:dyDescent="0.15">
      <c r="A75" s="28" t="s">
        <v>140</v>
      </c>
      <c r="B75" s="5" t="s">
        <v>109</v>
      </c>
      <c r="C75" s="5" t="s">
        <v>108</v>
      </c>
      <c r="D75" s="7">
        <v>26876</v>
      </c>
      <c r="E75" s="30" t="s">
        <v>173</v>
      </c>
      <c r="F75" s="3">
        <v>1.8</v>
      </c>
      <c r="G75" s="99" t="str">
        <f>IF(F75&gt;3,"×","○")</f>
        <v>○</v>
      </c>
      <c r="H75" s="3">
        <v>1.7</v>
      </c>
      <c r="I75" s="99" t="str">
        <f>IF(H75&gt;3,"×","○")</f>
        <v>○</v>
      </c>
      <c r="J75" s="3">
        <v>1.7</v>
      </c>
      <c r="K75" s="85" t="str">
        <f>IF(J75&gt;3,"×","○")</f>
        <v>○</v>
      </c>
    </row>
    <row r="76" spans="1:11" ht="23.25" customHeight="1" x14ac:dyDescent="0.15">
      <c r="A76" s="28" t="s">
        <v>141</v>
      </c>
      <c r="B76" s="5" t="s">
        <v>107</v>
      </c>
      <c r="C76" s="5" t="s">
        <v>108</v>
      </c>
      <c r="D76" s="7">
        <v>26876</v>
      </c>
      <c r="E76" s="30" t="s">
        <v>174</v>
      </c>
      <c r="F76" s="3">
        <v>1</v>
      </c>
      <c r="G76" s="99" t="str">
        <f>IF(F76&gt;2,"×","○")</f>
        <v>○</v>
      </c>
      <c r="H76" s="3">
        <v>1.3</v>
      </c>
      <c r="I76" s="99" t="str">
        <f>IF(H76&gt;2,"×","○")</f>
        <v>○</v>
      </c>
      <c r="J76" s="3">
        <v>1.3</v>
      </c>
      <c r="K76" s="85" t="str">
        <f>IF(J76&gt;2,"×","○")</f>
        <v>○</v>
      </c>
    </row>
    <row r="77" spans="1:11" ht="23.25" customHeight="1" x14ac:dyDescent="0.15">
      <c r="A77" s="28" t="s">
        <v>142</v>
      </c>
      <c r="B77" s="5" t="s">
        <v>214</v>
      </c>
      <c r="C77" s="5" t="s">
        <v>215</v>
      </c>
      <c r="D77" s="7">
        <v>34059</v>
      </c>
      <c r="E77" s="30" t="s">
        <v>175</v>
      </c>
      <c r="F77" s="3">
        <v>0.9</v>
      </c>
      <c r="G77" s="99" t="str">
        <f>IF(F77&gt;2,"×","○")</f>
        <v>○</v>
      </c>
      <c r="H77" s="3">
        <v>1.3</v>
      </c>
      <c r="I77" s="99" t="str">
        <f>IF(H77&gt;2,"×","○")</f>
        <v>○</v>
      </c>
      <c r="J77" s="3">
        <v>1.6</v>
      </c>
      <c r="K77" s="85" t="str">
        <f>IF(J77&gt;2,"×","○")</f>
        <v>○</v>
      </c>
    </row>
    <row r="78" spans="1:11" ht="23.25" customHeight="1" x14ac:dyDescent="0.15">
      <c r="A78" s="28" t="s">
        <v>143</v>
      </c>
      <c r="B78" s="5" t="s">
        <v>216</v>
      </c>
      <c r="C78" s="5" t="s">
        <v>215</v>
      </c>
      <c r="D78" s="7">
        <v>34059</v>
      </c>
      <c r="E78" s="30" t="s">
        <v>225</v>
      </c>
      <c r="F78" s="3">
        <v>3.7</v>
      </c>
      <c r="G78" s="99" t="str">
        <f>IF(F78&gt;3,"×","○")</f>
        <v>×</v>
      </c>
      <c r="H78" s="3">
        <v>2.9</v>
      </c>
      <c r="I78" s="99" t="str">
        <f>IF(H78&gt;3,"×","○")</f>
        <v>○</v>
      </c>
      <c r="J78" s="3">
        <v>5</v>
      </c>
      <c r="K78" s="85" t="str">
        <f>IF(J78&gt;3,"×","○")</f>
        <v>×</v>
      </c>
    </row>
    <row r="79" spans="1:11" ht="23.25" customHeight="1" x14ac:dyDescent="0.15">
      <c r="A79" s="28" t="s">
        <v>144</v>
      </c>
      <c r="B79" s="5" t="s">
        <v>217</v>
      </c>
      <c r="C79" s="5" t="s">
        <v>218</v>
      </c>
      <c r="D79" s="7">
        <v>34059</v>
      </c>
      <c r="E79" s="30" t="s">
        <v>176</v>
      </c>
      <c r="F79" s="3">
        <v>2.7</v>
      </c>
      <c r="G79" s="99" t="str">
        <f>IF(F79&gt;5,"×","○")</f>
        <v>○</v>
      </c>
      <c r="H79" s="3">
        <v>3.6</v>
      </c>
      <c r="I79" s="99" t="str">
        <f>IF(H79&gt;5,"×","○")</f>
        <v>○</v>
      </c>
      <c r="J79" s="3">
        <v>4.8</v>
      </c>
      <c r="K79" s="85" t="str">
        <f>IF(J79&gt;5,"×","○")</f>
        <v>○</v>
      </c>
    </row>
    <row r="80" spans="1:11" ht="23.25" customHeight="1" x14ac:dyDescent="0.15">
      <c r="A80" s="28" t="s">
        <v>145</v>
      </c>
      <c r="B80" s="5" t="s">
        <v>219</v>
      </c>
      <c r="C80" s="5" t="s">
        <v>220</v>
      </c>
      <c r="D80" s="7">
        <v>26876</v>
      </c>
      <c r="E80" s="30" t="s">
        <v>177</v>
      </c>
      <c r="F80" s="3">
        <v>1</v>
      </c>
      <c r="G80" s="99" t="str">
        <f>IF(F80&gt;5,"×","○")</f>
        <v>○</v>
      </c>
      <c r="H80" s="3">
        <v>2</v>
      </c>
      <c r="I80" s="99" t="str">
        <f>IF(H80&gt;5,"×","○")</f>
        <v>○</v>
      </c>
      <c r="J80" s="3">
        <v>1.7</v>
      </c>
      <c r="K80" s="85" t="str">
        <f>IF(J80&gt;5,"×","○")</f>
        <v>○</v>
      </c>
    </row>
    <row r="81" spans="1:11" ht="23.25" customHeight="1" x14ac:dyDescent="0.15">
      <c r="A81" s="28" t="s">
        <v>146</v>
      </c>
      <c r="B81" s="5" t="s">
        <v>221</v>
      </c>
      <c r="C81" s="5" t="s">
        <v>190</v>
      </c>
      <c r="D81" s="7">
        <v>26876</v>
      </c>
      <c r="E81" s="30" t="s">
        <v>178</v>
      </c>
      <c r="F81" s="3">
        <v>1.5</v>
      </c>
      <c r="G81" s="99" t="str">
        <f>IF(F81&gt;10,"×","○")</f>
        <v>○</v>
      </c>
      <c r="H81" s="3">
        <v>0.9</v>
      </c>
      <c r="I81" s="99" t="str">
        <f>IF(H81&gt;10,"×","○")</f>
        <v>○</v>
      </c>
      <c r="J81" s="3">
        <v>1.3</v>
      </c>
      <c r="K81" s="85" t="str">
        <f>IF(J81&gt;10,"×","○")</f>
        <v>○</v>
      </c>
    </row>
    <row r="82" spans="1:11" ht="23.25" customHeight="1" x14ac:dyDescent="0.15">
      <c r="A82" s="28" t="s">
        <v>147</v>
      </c>
      <c r="B82" s="5" t="s">
        <v>222</v>
      </c>
      <c r="C82" s="5" t="s">
        <v>181</v>
      </c>
      <c r="D82" s="7">
        <v>26876</v>
      </c>
      <c r="E82" s="30" t="s">
        <v>179</v>
      </c>
      <c r="F82" s="3">
        <v>4.5</v>
      </c>
      <c r="G82" s="99" t="str">
        <f>IF(F82&gt;10,"×","○")</f>
        <v>○</v>
      </c>
      <c r="H82" s="3">
        <v>8</v>
      </c>
      <c r="I82" s="99" t="str">
        <f>IF(H82&gt;10,"×","○")</f>
        <v>○</v>
      </c>
      <c r="J82" s="3">
        <v>4</v>
      </c>
      <c r="K82" s="85" t="str">
        <f>IF(J82&gt;10,"×","○")</f>
        <v>○</v>
      </c>
    </row>
    <row r="83" spans="1:11" ht="23.25" customHeight="1" x14ac:dyDescent="0.15">
      <c r="A83" s="28" t="s">
        <v>148</v>
      </c>
      <c r="B83" s="5" t="s">
        <v>101</v>
      </c>
      <c r="C83" s="5" t="s">
        <v>182</v>
      </c>
      <c r="D83" s="7">
        <v>26876</v>
      </c>
      <c r="E83" s="30" t="s">
        <v>180</v>
      </c>
      <c r="F83" s="3">
        <v>2.2999999999999998</v>
      </c>
      <c r="G83" s="99" t="str">
        <f>IF(F83&gt;5,"×","○")</f>
        <v>○</v>
      </c>
      <c r="H83" s="3">
        <v>2.5</v>
      </c>
      <c r="I83" s="99" t="str">
        <f>IF(H83&gt;5,"×","○")</f>
        <v>○</v>
      </c>
      <c r="J83" s="3">
        <v>3.2</v>
      </c>
      <c r="K83" s="85" t="str">
        <f>IF(J83&gt;5,"×","○")</f>
        <v>○</v>
      </c>
    </row>
    <row r="84" spans="1:11" ht="23.25" customHeight="1" thickBot="1" x14ac:dyDescent="0.2">
      <c r="A84" s="31" t="s">
        <v>149</v>
      </c>
      <c r="B84" s="22" t="s">
        <v>223</v>
      </c>
      <c r="C84" s="22" t="s">
        <v>224</v>
      </c>
      <c r="D84" s="32">
        <v>26876</v>
      </c>
      <c r="E84" s="33" t="s">
        <v>58</v>
      </c>
      <c r="F84" s="25">
        <v>2.4</v>
      </c>
      <c r="G84" s="75" t="str">
        <f>IF(F84&gt;10,"×","○")</f>
        <v>○</v>
      </c>
      <c r="H84" s="87">
        <v>2.4</v>
      </c>
      <c r="I84" s="75" t="str">
        <f>IF(H84&gt;10,"×","○")</f>
        <v>○</v>
      </c>
      <c r="J84" s="87">
        <v>2.2000000000000002</v>
      </c>
      <c r="K84" s="91" t="str">
        <f>IF(J84&gt;10,"×","○")</f>
        <v>○</v>
      </c>
    </row>
    <row r="85" spans="1:11" ht="15" x14ac:dyDescent="0.15">
      <c r="A85" s="39"/>
      <c r="B85" s="11"/>
      <c r="C85" s="11"/>
      <c r="D85" s="12"/>
      <c r="E85" s="13"/>
      <c r="F85"/>
      <c r="G85"/>
      <c r="H85"/>
      <c r="I85"/>
      <c r="J85"/>
      <c r="K85"/>
    </row>
    <row r="86" spans="1:11" ht="15" x14ac:dyDescent="0.15">
      <c r="A86" s="40"/>
      <c r="B86" s="17"/>
      <c r="C86" s="18"/>
      <c r="D86" s="18"/>
      <c r="E86" s="18"/>
      <c r="F86"/>
      <c r="G86"/>
      <c r="H86"/>
      <c r="I86"/>
      <c r="J86"/>
      <c r="K86"/>
    </row>
    <row r="87" spans="1:11" ht="15" x14ac:dyDescent="0.15">
      <c r="A87" s="40"/>
      <c r="B87" s="17"/>
      <c r="C87" s="18"/>
      <c r="D87" s="19"/>
      <c r="E87" s="18"/>
      <c r="F87"/>
      <c r="G87"/>
      <c r="H87"/>
      <c r="I87"/>
      <c r="J87"/>
      <c r="K87"/>
    </row>
    <row r="88" spans="1:11" ht="15" x14ac:dyDescent="0.15">
      <c r="A88" s="40"/>
      <c r="B88" s="17"/>
      <c r="C88" s="18"/>
      <c r="D88" s="20"/>
      <c r="E88" s="18"/>
      <c r="F88"/>
      <c r="G88"/>
      <c r="H88"/>
      <c r="I88"/>
      <c r="J88"/>
      <c r="K88"/>
    </row>
    <row r="89" spans="1:11" ht="15" x14ac:dyDescent="0.15">
      <c r="A89" s="40"/>
      <c r="B89" s="17"/>
      <c r="C89" s="18"/>
      <c r="D89" s="20"/>
      <c r="E89" s="18"/>
      <c r="F89"/>
      <c r="G89"/>
      <c r="H89"/>
      <c r="I89"/>
      <c r="J89"/>
      <c r="K89"/>
    </row>
    <row r="90" spans="1:11" ht="15" x14ac:dyDescent="0.15">
      <c r="A90" s="40"/>
      <c r="B90" s="17"/>
      <c r="C90" s="18"/>
      <c r="D90" s="20"/>
      <c r="E90" s="18"/>
      <c r="F90"/>
      <c r="G90"/>
      <c r="H90"/>
      <c r="I90"/>
      <c r="J90"/>
      <c r="K90"/>
    </row>
    <row r="91" spans="1:11" ht="15" x14ac:dyDescent="0.15">
      <c r="A91" s="40"/>
      <c r="B91" s="17"/>
      <c r="C91" s="18"/>
      <c r="D91" s="20"/>
      <c r="E91" s="18"/>
      <c r="F91"/>
      <c r="G91"/>
      <c r="H91"/>
      <c r="I91"/>
      <c r="J91"/>
      <c r="K91"/>
    </row>
    <row r="92" spans="1:11" ht="14.25" x14ac:dyDescent="0.15">
      <c r="A92" s="16" t="s">
        <v>243</v>
      </c>
      <c r="B92" s="17"/>
      <c r="C92" s="17"/>
      <c r="D92" s="17"/>
      <c r="E92" s="17"/>
      <c r="F92"/>
      <c r="G92"/>
      <c r="H92"/>
      <c r="I92"/>
      <c r="J92"/>
      <c r="K92"/>
    </row>
  </sheetData>
  <mergeCells count="37">
    <mergeCell ref="J5:K5"/>
    <mergeCell ref="K7:K8"/>
    <mergeCell ref="K17:K18"/>
    <mergeCell ref="K19:K20"/>
    <mergeCell ref="J47:K47"/>
    <mergeCell ref="H5:I5"/>
    <mergeCell ref="F5:G5"/>
    <mergeCell ref="A47:A48"/>
    <mergeCell ref="B47:B48"/>
    <mergeCell ref="C47:C48"/>
    <mergeCell ref="D47:D48"/>
    <mergeCell ref="E47:E48"/>
    <mergeCell ref="H47:I47"/>
    <mergeCell ref="F47:G47"/>
    <mergeCell ref="A5:A6"/>
    <mergeCell ref="B5:B6"/>
    <mergeCell ref="C5:C6"/>
    <mergeCell ref="D5:D6"/>
    <mergeCell ref="E5:E6"/>
    <mergeCell ref="A7:A8"/>
    <mergeCell ref="B7:B8"/>
    <mergeCell ref="C7:C8"/>
    <mergeCell ref="D7:D8"/>
    <mergeCell ref="I7:I8"/>
    <mergeCell ref="I17:I18"/>
    <mergeCell ref="I19:I20"/>
    <mergeCell ref="G7:G8"/>
    <mergeCell ref="G17:G18"/>
    <mergeCell ref="G19:G20"/>
    <mergeCell ref="A17:A18"/>
    <mergeCell ref="B17:B18"/>
    <mergeCell ref="C17:C18"/>
    <mergeCell ref="D17:D18"/>
    <mergeCell ref="A19:A20"/>
    <mergeCell ref="B19:B20"/>
    <mergeCell ref="C19:C20"/>
    <mergeCell ref="D19:D20"/>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view="pageBreakPreview" zoomScale="70" zoomScaleNormal="100" zoomScaleSheetLayoutView="70" workbookViewId="0">
      <selection activeCell="D4" sqref="D4"/>
    </sheetView>
  </sheetViews>
  <sheetFormatPr defaultRowHeight="17.25" x14ac:dyDescent="0.15"/>
  <cols>
    <col min="1" max="1" width="11.125" style="2" customWidth="1"/>
    <col min="2" max="2" width="4.375" style="2" customWidth="1"/>
    <col min="3" max="3" width="4.5" style="2" customWidth="1"/>
    <col min="4" max="5" width="4.125" style="1" bestFit="1" customWidth="1"/>
    <col min="6" max="6" width="4.75" style="2" customWidth="1"/>
    <col min="7" max="7" width="9.875" style="2" customWidth="1"/>
    <col min="8" max="8" width="8.25" style="2" customWidth="1"/>
    <col min="9" max="9" width="12.5" style="2" customWidth="1"/>
    <col min="10" max="10" width="9.75" style="2" bestFit="1" customWidth="1"/>
    <col min="11" max="11" width="8.125" style="2" bestFit="1" customWidth="1"/>
    <col min="12" max="12" width="9.75" style="2" bestFit="1" customWidth="1"/>
    <col min="13" max="13" width="8.125" style="2" bestFit="1" customWidth="1"/>
    <col min="14" max="14" width="9.75" style="2" bestFit="1" customWidth="1"/>
    <col min="15" max="15" width="8.125" style="2" bestFit="1" customWidth="1"/>
  </cols>
  <sheetData>
    <row r="1" spans="1:21" ht="23.25" customHeight="1" x14ac:dyDescent="0.15">
      <c r="A1" s="41"/>
    </row>
    <row r="2" spans="1:21" ht="23.25" customHeight="1" thickBot="1" x14ac:dyDescent="0.2">
      <c r="A2" s="2" t="s">
        <v>290</v>
      </c>
      <c r="N2" s="2" t="s">
        <v>235</v>
      </c>
    </row>
    <row r="3" spans="1:21" ht="23.25" customHeight="1" x14ac:dyDescent="0.15">
      <c r="A3" s="212" t="s">
        <v>0</v>
      </c>
      <c r="B3" s="213"/>
      <c r="C3" s="214"/>
      <c r="D3" s="142" t="s">
        <v>233</v>
      </c>
      <c r="E3" s="142" t="s">
        <v>234</v>
      </c>
      <c r="F3" s="218" t="s">
        <v>1</v>
      </c>
      <c r="G3" s="214"/>
      <c r="H3" s="218" t="s">
        <v>2</v>
      </c>
      <c r="I3" s="213"/>
      <c r="J3" s="204" t="s">
        <v>304</v>
      </c>
      <c r="K3" s="139"/>
      <c r="L3" s="199" t="s">
        <v>332</v>
      </c>
      <c r="M3" s="219"/>
      <c r="N3" s="139" t="s">
        <v>335</v>
      </c>
      <c r="O3" s="228"/>
    </row>
    <row r="4" spans="1:21" ht="23.25" customHeight="1" thickBot="1" x14ac:dyDescent="0.2">
      <c r="A4" s="215"/>
      <c r="B4" s="216"/>
      <c r="C4" s="217"/>
      <c r="D4" s="143"/>
      <c r="E4" s="143"/>
      <c r="F4" s="165"/>
      <c r="G4" s="217"/>
      <c r="H4" s="165"/>
      <c r="I4" s="216"/>
      <c r="J4" s="43" t="s">
        <v>3</v>
      </c>
      <c r="K4" s="78" t="s">
        <v>118</v>
      </c>
      <c r="L4" s="44" t="s">
        <v>3</v>
      </c>
      <c r="M4" s="44" t="s">
        <v>118</v>
      </c>
      <c r="N4" s="93" t="s">
        <v>3</v>
      </c>
      <c r="O4" s="45" t="s">
        <v>118</v>
      </c>
    </row>
    <row r="5" spans="1:21" ht="23.25" customHeight="1" x14ac:dyDescent="0.15">
      <c r="A5" s="220" t="s">
        <v>247</v>
      </c>
      <c r="B5" s="221"/>
      <c r="C5" s="222"/>
      <c r="D5" s="46" t="s">
        <v>248</v>
      </c>
      <c r="E5" s="42" t="s">
        <v>249</v>
      </c>
      <c r="F5" s="223">
        <v>25812</v>
      </c>
      <c r="G5" s="224"/>
      <c r="H5" s="47" t="s">
        <v>250</v>
      </c>
      <c r="I5" s="48"/>
      <c r="J5" s="122">
        <v>12</v>
      </c>
      <c r="K5" s="103" t="s">
        <v>333</v>
      </c>
      <c r="L5" s="123">
        <v>13</v>
      </c>
      <c r="M5" s="101" t="s">
        <v>333</v>
      </c>
      <c r="N5" s="120">
        <v>15</v>
      </c>
      <c r="O5" s="104" t="s">
        <v>333</v>
      </c>
      <c r="P5" s="49"/>
      <c r="Q5" s="49"/>
      <c r="R5" s="49"/>
      <c r="S5" s="49"/>
      <c r="T5" s="49"/>
      <c r="U5" s="49"/>
    </row>
    <row r="6" spans="1:21" ht="23.25" customHeight="1" x14ac:dyDescent="0.15">
      <c r="A6" s="225" t="s">
        <v>251</v>
      </c>
      <c r="B6" s="226"/>
      <c r="C6" s="227"/>
      <c r="D6" s="50" t="s">
        <v>252</v>
      </c>
      <c r="E6" s="5" t="s">
        <v>253</v>
      </c>
      <c r="F6" s="154">
        <v>25812</v>
      </c>
      <c r="G6" s="155"/>
      <c r="H6" s="51" t="s">
        <v>254</v>
      </c>
      <c r="I6" s="52"/>
      <c r="J6" s="53">
        <v>10</v>
      </c>
      <c r="K6" s="89" t="s">
        <v>333</v>
      </c>
      <c r="L6" s="97">
        <v>9.6999999999999993</v>
      </c>
      <c r="M6" s="99" t="s">
        <v>333</v>
      </c>
      <c r="N6" s="121">
        <v>10</v>
      </c>
      <c r="O6" s="100" t="s">
        <v>333</v>
      </c>
      <c r="P6" s="54"/>
      <c r="Q6" s="55"/>
      <c r="R6" s="56"/>
      <c r="S6" s="55"/>
      <c r="T6" s="49"/>
      <c r="U6" s="49"/>
    </row>
    <row r="7" spans="1:21" ht="23.25" customHeight="1" x14ac:dyDescent="0.15">
      <c r="A7" s="28" t="s">
        <v>255</v>
      </c>
      <c r="B7" s="57"/>
      <c r="C7" s="57"/>
      <c r="D7" s="50" t="s">
        <v>248</v>
      </c>
      <c r="E7" s="5" t="s">
        <v>253</v>
      </c>
      <c r="F7" s="154">
        <v>34059</v>
      </c>
      <c r="G7" s="155"/>
      <c r="H7" s="51" t="s">
        <v>256</v>
      </c>
      <c r="I7" s="52"/>
      <c r="J7" s="23">
        <v>7.1</v>
      </c>
      <c r="K7" s="89" t="s">
        <v>333</v>
      </c>
      <c r="L7" s="97">
        <v>7.6</v>
      </c>
      <c r="M7" s="99" t="s">
        <v>333</v>
      </c>
      <c r="N7" s="86">
        <v>7.4</v>
      </c>
      <c r="O7" s="100" t="s">
        <v>333</v>
      </c>
      <c r="P7" s="54"/>
      <c r="Q7" s="55"/>
      <c r="R7" s="56"/>
      <c r="S7" s="55"/>
      <c r="T7" s="49"/>
      <c r="U7" s="49"/>
    </row>
    <row r="8" spans="1:21" ht="23.25" customHeight="1" thickBot="1" x14ac:dyDescent="0.2">
      <c r="A8" s="31" t="s">
        <v>257</v>
      </c>
      <c r="B8" s="58"/>
      <c r="C8" s="58"/>
      <c r="D8" s="59" t="s">
        <v>248</v>
      </c>
      <c r="E8" s="22" t="s">
        <v>253</v>
      </c>
      <c r="F8" s="210">
        <v>34059</v>
      </c>
      <c r="G8" s="211"/>
      <c r="H8" s="60" t="s">
        <v>258</v>
      </c>
      <c r="I8" s="61"/>
      <c r="J8" s="24">
        <v>7</v>
      </c>
      <c r="K8" s="105" t="s">
        <v>333</v>
      </c>
      <c r="L8" s="94">
        <v>7.3</v>
      </c>
      <c r="M8" s="75" t="s">
        <v>333</v>
      </c>
      <c r="N8" s="87">
        <v>6.9</v>
      </c>
      <c r="O8" s="106" t="s">
        <v>334</v>
      </c>
      <c r="P8" s="54"/>
      <c r="Q8" s="55"/>
      <c r="R8" s="56"/>
      <c r="S8" s="55"/>
      <c r="T8" s="49"/>
      <c r="U8" s="49"/>
    </row>
    <row r="9" spans="1:21" ht="23.25" customHeight="1" x14ac:dyDescent="0.15">
      <c r="A9" s="62"/>
      <c r="B9" s="62"/>
      <c r="C9" s="62"/>
      <c r="D9" s="63"/>
      <c r="E9" s="64"/>
      <c r="F9" s="65"/>
      <c r="G9" s="65"/>
      <c r="H9" s="62"/>
      <c r="I9" s="62"/>
      <c r="J9" s="66"/>
      <c r="K9" s="64"/>
      <c r="L9" s="66"/>
      <c r="M9" s="64"/>
      <c r="N9" s="66"/>
      <c r="O9" s="64"/>
      <c r="P9" s="55"/>
      <c r="Q9" s="49"/>
      <c r="R9" s="49"/>
    </row>
    <row r="10" spans="1:21" ht="23.25" customHeight="1" thickBot="1" x14ac:dyDescent="0.2">
      <c r="A10" s="2" t="s">
        <v>259</v>
      </c>
      <c r="D10"/>
      <c r="E10"/>
      <c r="F10"/>
      <c r="G10"/>
      <c r="H10"/>
      <c r="I10"/>
      <c r="K10"/>
      <c r="M10"/>
      <c r="N10" s="2" t="s">
        <v>235</v>
      </c>
      <c r="O10"/>
      <c r="P10" s="49"/>
      <c r="Q10" s="49"/>
      <c r="R10" s="49"/>
    </row>
    <row r="11" spans="1:21" ht="23.25" customHeight="1" x14ac:dyDescent="0.15">
      <c r="A11" s="212" t="s">
        <v>0</v>
      </c>
      <c r="B11" s="213"/>
      <c r="C11" s="214"/>
      <c r="D11" s="142" t="s">
        <v>233</v>
      </c>
      <c r="E11" s="142" t="s">
        <v>234</v>
      </c>
      <c r="F11" s="218" t="s">
        <v>1</v>
      </c>
      <c r="G11" s="214"/>
      <c r="H11" s="199" t="s">
        <v>2</v>
      </c>
      <c r="I11" s="200"/>
      <c r="J11" s="204" t="s">
        <v>304</v>
      </c>
      <c r="K11" s="139"/>
      <c r="L11" s="199" t="s">
        <v>332</v>
      </c>
      <c r="M11" s="205"/>
      <c r="N11" s="199" t="s">
        <v>335</v>
      </c>
      <c r="O11" s="228"/>
    </row>
    <row r="12" spans="1:21" ht="23.25" customHeight="1" thickBot="1" x14ac:dyDescent="0.2">
      <c r="A12" s="215"/>
      <c r="B12" s="216"/>
      <c r="C12" s="217"/>
      <c r="D12" s="143"/>
      <c r="E12" s="143"/>
      <c r="F12" s="165"/>
      <c r="G12" s="217"/>
      <c r="H12" s="201"/>
      <c r="I12" s="202"/>
      <c r="J12" s="43" t="s">
        <v>3</v>
      </c>
      <c r="K12" s="78" t="s">
        <v>118</v>
      </c>
      <c r="L12" s="44" t="s">
        <v>3</v>
      </c>
      <c r="M12" s="78" t="s">
        <v>118</v>
      </c>
      <c r="N12" s="44" t="s">
        <v>3</v>
      </c>
      <c r="O12" s="45" t="s">
        <v>118</v>
      </c>
    </row>
    <row r="13" spans="1:21" ht="23.25" customHeight="1" x14ac:dyDescent="0.15">
      <c r="A13" s="192" t="s">
        <v>292</v>
      </c>
      <c r="B13" s="193"/>
      <c r="C13" s="194"/>
      <c r="D13" s="206" t="s">
        <v>252</v>
      </c>
      <c r="E13" s="206" t="s">
        <v>253</v>
      </c>
      <c r="F13" s="188">
        <v>37344</v>
      </c>
      <c r="G13" s="189"/>
      <c r="H13" s="208" t="s">
        <v>260</v>
      </c>
      <c r="I13" s="209"/>
      <c r="J13" s="95">
        <v>4.4000000000000004</v>
      </c>
      <c r="K13" s="133" t="str">
        <f>IF(J13&gt;3,"×",IF(J14&gt;3,"×","○"))</f>
        <v>×</v>
      </c>
      <c r="L13" s="96">
        <v>5.7</v>
      </c>
      <c r="M13" s="177" t="str">
        <f>IF(L13&gt;3,"×",IF(L14&gt;3,"×","○"))</f>
        <v>×</v>
      </c>
      <c r="N13" s="124">
        <v>3.9</v>
      </c>
      <c r="O13" s="229" t="str">
        <f>IF(N13&gt;3,"×",IF(N14&gt;3,"×","○"))</f>
        <v>×</v>
      </c>
    </row>
    <row r="14" spans="1:21" ht="23.25" customHeight="1" x14ac:dyDescent="0.15">
      <c r="A14" s="195"/>
      <c r="B14" s="196"/>
      <c r="C14" s="197"/>
      <c r="D14" s="207"/>
      <c r="E14" s="207"/>
      <c r="F14" s="190"/>
      <c r="G14" s="191"/>
      <c r="H14" s="175" t="s">
        <v>261</v>
      </c>
      <c r="I14" s="176"/>
      <c r="J14" s="10">
        <v>4.2</v>
      </c>
      <c r="K14" s="128"/>
      <c r="L14" s="88">
        <v>5.0999999999999996</v>
      </c>
      <c r="M14" s="131"/>
      <c r="N14" s="88">
        <v>4.8</v>
      </c>
      <c r="O14" s="148"/>
    </row>
    <row r="15" spans="1:21" ht="23.25" customHeight="1" x14ac:dyDescent="0.15">
      <c r="A15" s="151" t="s">
        <v>262</v>
      </c>
      <c r="B15" s="152"/>
      <c r="C15" s="153"/>
      <c r="D15" s="5" t="s">
        <v>263</v>
      </c>
      <c r="E15" s="5" t="s">
        <v>264</v>
      </c>
      <c r="F15" s="154">
        <v>37344</v>
      </c>
      <c r="G15" s="155"/>
      <c r="H15" s="175" t="s">
        <v>265</v>
      </c>
      <c r="I15" s="176"/>
      <c r="J15" s="10">
        <v>4.4000000000000004</v>
      </c>
      <c r="K15" s="99" t="str">
        <f>IF(J15&gt;8,"×","○")</f>
        <v>○</v>
      </c>
      <c r="L15" s="88">
        <v>4</v>
      </c>
      <c r="M15" s="99" t="str">
        <f>IF(L15&gt;8,"×","○")</f>
        <v>○</v>
      </c>
      <c r="N15" s="88">
        <v>5.2</v>
      </c>
      <c r="O15" s="85" t="str">
        <f>IF(N15&gt;8,"×","○")</f>
        <v>○</v>
      </c>
    </row>
    <row r="16" spans="1:21" ht="23.25" customHeight="1" x14ac:dyDescent="0.15">
      <c r="A16" s="184" t="s">
        <v>266</v>
      </c>
      <c r="B16" s="185"/>
      <c r="C16" s="186"/>
      <c r="D16" s="5" t="s">
        <v>263</v>
      </c>
      <c r="E16" s="5" t="s">
        <v>249</v>
      </c>
      <c r="F16" s="154">
        <v>37344</v>
      </c>
      <c r="G16" s="155"/>
      <c r="H16" s="175" t="s">
        <v>267</v>
      </c>
      <c r="I16" s="176"/>
      <c r="J16" s="10">
        <v>3.1</v>
      </c>
      <c r="K16" s="99" t="str">
        <f>IF(J16&gt;8,"×","○")</f>
        <v>○</v>
      </c>
      <c r="L16" s="88">
        <v>4.3</v>
      </c>
      <c r="M16" s="99" t="str">
        <f>IF(L16&gt;8,"×","○")</f>
        <v>○</v>
      </c>
      <c r="N16" s="88">
        <v>3.5</v>
      </c>
      <c r="O16" s="85" t="str">
        <f>IF(N16&gt;8,"×","○")</f>
        <v>○</v>
      </c>
    </row>
    <row r="17" spans="1:19" ht="23.25" customHeight="1" x14ac:dyDescent="0.15">
      <c r="A17" s="192" t="s">
        <v>293</v>
      </c>
      <c r="B17" s="193"/>
      <c r="C17" s="194"/>
      <c r="D17" s="187" t="s">
        <v>252</v>
      </c>
      <c r="E17" s="187" t="s">
        <v>249</v>
      </c>
      <c r="F17" s="171">
        <v>26078</v>
      </c>
      <c r="G17" s="172"/>
      <c r="H17" s="175" t="s">
        <v>268</v>
      </c>
      <c r="I17" s="176"/>
      <c r="J17" s="3">
        <v>3.8</v>
      </c>
      <c r="K17" s="127" t="str">
        <f>IF(J17&gt;3,"×",IF(J18&gt;3,"×","○"))</f>
        <v>×</v>
      </c>
      <c r="L17" s="86">
        <v>4.9000000000000004</v>
      </c>
      <c r="M17" s="164" t="str">
        <f>IF(L17&gt;3,"×",IF(L18&gt;3,"×","○"))</f>
        <v>×</v>
      </c>
      <c r="N17" s="86">
        <v>3.6</v>
      </c>
      <c r="O17" s="230" t="str">
        <f>IF(N17&gt;3,"×",IF(N18&gt;3,"×","○"))</f>
        <v>×</v>
      </c>
    </row>
    <row r="18" spans="1:19" ht="23.25" customHeight="1" x14ac:dyDescent="0.15">
      <c r="A18" s="195"/>
      <c r="B18" s="196"/>
      <c r="C18" s="197"/>
      <c r="D18" s="187"/>
      <c r="E18" s="187"/>
      <c r="F18" s="190"/>
      <c r="G18" s="191"/>
      <c r="H18" s="175" t="s">
        <v>269</v>
      </c>
      <c r="I18" s="176"/>
      <c r="J18" s="3">
        <v>4.3</v>
      </c>
      <c r="K18" s="128"/>
      <c r="L18" s="86">
        <v>3.8</v>
      </c>
      <c r="M18" s="131"/>
      <c r="N18" s="86">
        <v>3.7</v>
      </c>
      <c r="O18" s="148"/>
    </row>
    <row r="19" spans="1:19" ht="23.25" customHeight="1" x14ac:dyDescent="0.15">
      <c r="A19" s="178" t="s">
        <v>270</v>
      </c>
      <c r="B19" s="179"/>
      <c r="C19" s="180"/>
      <c r="D19" s="187" t="s">
        <v>263</v>
      </c>
      <c r="E19" s="187" t="s">
        <v>264</v>
      </c>
      <c r="F19" s="171">
        <v>37344</v>
      </c>
      <c r="G19" s="172"/>
      <c r="H19" s="175" t="s">
        <v>271</v>
      </c>
      <c r="I19" s="176"/>
      <c r="J19" s="3">
        <v>3.4</v>
      </c>
      <c r="K19" s="127" t="str">
        <f>IF(J19&gt;8,"×",IF(J20&gt;8,"×",IF(J21&gt;8,"×","○")))</f>
        <v>○</v>
      </c>
      <c r="L19" s="86">
        <v>4.3</v>
      </c>
      <c r="M19" s="164" t="str">
        <f>IF(L19&gt;8,"×",IF(L20&gt;8,"×",IF(L21&gt;8,"×","○")))</f>
        <v>○</v>
      </c>
      <c r="N19" s="86">
        <v>4.0999999999999996</v>
      </c>
      <c r="O19" s="230" t="str">
        <f>IF(N19&gt;8,"×",IF(N20&gt;8,"×",IF(N21&gt;8,"×","○")))</f>
        <v>○</v>
      </c>
    </row>
    <row r="20" spans="1:19" ht="23.25" customHeight="1" x14ac:dyDescent="0.15">
      <c r="A20" s="181"/>
      <c r="B20" s="182"/>
      <c r="C20" s="183"/>
      <c r="D20" s="187"/>
      <c r="E20" s="187"/>
      <c r="F20" s="188"/>
      <c r="G20" s="189"/>
      <c r="H20" s="175" t="s">
        <v>272</v>
      </c>
      <c r="I20" s="176"/>
      <c r="J20" s="3">
        <v>3</v>
      </c>
      <c r="K20" s="135"/>
      <c r="L20" s="86">
        <v>4.0999999999999996</v>
      </c>
      <c r="M20" s="177"/>
      <c r="N20" s="86">
        <v>4.5</v>
      </c>
      <c r="O20" s="229"/>
    </row>
    <row r="21" spans="1:19" ht="23.25" customHeight="1" x14ac:dyDescent="0.15">
      <c r="A21" s="184"/>
      <c r="B21" s="185"/>
      <c r="C21" s="186"/>
      <c r="D21" s="187"/>
      <c r="E21" s="187"/>
      <c r="F21" s="190"/>
      <c r="G21" s="191"/>
      <c r="H21" s="175" t="s">
        <v>273</v>
      </c>
      <c r="I21" s="176"/>
      <c r="J21" s="3">
        <v>2.5</v>
      </c>
      <c r="K21" s="128"/>
      <c r="L21" s="86">
        <v>3.3</v>
      </c>
      <c r="M21" s="131"/>
      <c r="N21" s="86">
        <v>2.9</v>
      </c>
      <c r="O21" s="148"/>
    </row>
    <row r="22" spans="1:19" ht="23.25" customHeight="1" x14ac:dyDescent="0.15">
      <c r="A22" s="178" t="s">
        <v>274</v>
      </c>
      <c r="B22" s="179"/>
      <c r="C22" s="180"/>
      <c r="D22" s="187" t="s">
        <v>252</v>
      </c>
      <c r="E22" s="198" t="s">
        <v>264</v>
      </c>
      <c r="F22" s="171">
        <v>25812</v>
      </c>
      <c r="G22" s="172"/>
      <c r="H22" s="175" t="s">
        <v>275</v>
      </c>
      <c r="I22" s="176"/>
      <c r="J22" s="3">
        <v>3.7</v>
      </c>
      <c r="K22" s="127" t="str">
        <f>IF(J22&gt;3,"×",IF(J23&gt;3,"×",IF(J24&gt;3,"×","○")))</f>
        <v>×</v>
      </c>
      <c r="L22" s="86">
        <v>4.2</v>
      </c>
      <c r="M22" s="164" t="str">
        <f>IF(L22&gt;3,"×",IF(L23&gt;3,"×",IF(L24&gt;3,"×","○")))</f>
        <v>×</v>
      </c>
      <c r="N22" s="86">
        <v>3.7</v>
      </c>
      <c r="O22" s="230" t="str">
        <f>IF(N22&gt;3,"×",IF(N23&gt;3,"×",IF(N24&gt;3,"×","○")))</f>
        <v>×</v>
      </c>
      <c r="P22" s="49"/>
      <c r="Q22" s="49"/>
    </row>
    <row r="23" spans="1:19" ht="23.25" customHeight="1" x14ac:dyDescent="0.15">
      <c r="A23" s="181"/>
      <c r="B23" s="182"/>
      <c r="C23" s="183"/>
      <c r="D23" s="187"/>
      <c r="E23" s="198"/>
      <c r="F23" s="188"/>
      <c r="G23" s="189"/>
      <c r="H23" s="175" t="s">
        <v>276</v>
      </c>
      <c r="I23" s="176"/>
      <c r="J23" s="3">
        <v>3.5999999999999996</v>
      </c>
      <c r="K23" s="135"/>
      <c r="L23" s="86">
        <v>3.7</v>
      </c>
      <c r="M23" s="177"/>
      <c r="N23" s="86">
        <v>3.5</v>
      </c>
      <c r="O23" s="229"/>
      <c r="P23" s="49"/>
      <c r="Q23" s="49"/>
    </row>
    <row r="24" spans="1:19" ht="23.25" customHeight="1" x14ac:dyDescent="0.15">
      <c r="A24" s="184"/>
      <c r="B24" s="185"/>
      <c r="C24" s="186"/>
      <c r="D24" s="187"/>
      <c r="E24" s="198"/>
      <c r="F24" s="190"/>
      <c r="G24" s="191"/>
      <c r="H24" s="175" t="s">
        <v>277</v>
      </c>
      <c r="I24" s="176"/>
      <c r="J24" s="3">
        <v>3.2</v>
      </c>
      <c r="K24" s="128"/>
      <c r="L24" s="86">
        <v>3.7</v>
      </c>
      <c r="M24" s="131"/>
      <c r="N24" s="86">
        <v>2.7</v>
      </c>
      <c r="O24" s="148"/>
      <c r="P24" s="77"/>
      <c r="Q24" s="49"/>
    </row>
    <row r="25" spans="1:19" ht="23.25" customHeight="1" x14ac:dyDescent="0.15">
      <c r="A25" s="192" t="s">
        <v>294</v>
      </c>
      <c r="B25" s="193"/>
      <c r="C25" s="194"/>
      <c r="D25" s="187" t="s">
        <v>248</v>
      </c>
      <c r="E25" s="187" t="s">
        <v>249</v>
      </c>
      <c r="F25" s="171">
        <v>26078</v>
      </c>
      <c r="G25" s="172"/>
      <c r="H25" s="175" t="s">
        <v>278</v>
      </c>
      <c r="I25" s="176"/>
      <c r="J25" s="3">
        <v>3.2</v>
      </c>
      <c r="K25" s="127" t="str">
        <f>IF(J25&gt;2,"×",IF(J26&gt;2,"×","○"))</f>
        <v>×</v>
      </c>
      <c r="L25" s="86">
        <v>3.2</v>
      </c>
      <c r="M25" s="164" t="str">
        <f>IF(L25&gt;2,"×",IF(L26&gt;2,"×","○"))</f>
        <v>×</v>
      </c>
      <c r="N25" s="86">
        <v>2.6</v>
      </c>
      <c r="O25" s="230" t="str">
        <f>IF(N25&gt;2,"×",IF(N26&gt;2,"×","○"))</f>
        <v>×</v>
      </c>
      <c r="P25" s="77"/>
      <c r="Q25" s="49"/>
    </row>
    <row r="26" spans="1:19" ht="23.25" customHeight="1" x14ac:dyDescent="0.15">
      <c r="A26" s="195"/>
      <c r="B26" s="196"/>
      <c r="C26" s="197"/>
      <c r="D26" s="187"/>
      <c r="E26" s="187"/>
      <c r="F26" s="190"/>
      <c r="G26" s="191"/>
      <c r="H26" s="175" t="s">
        <v>279</v>
      </c>
      <c r="I26" s="176"/>
      <c r="J26" s="3">
        <v>2.1</v>
      </c>
      <c r="K26" s="128"/>
      <c r="L26" s="86">
        <v>2.8</v>
      </c>
      <c r="M26" s="131"/>
      <c r="N26" s="86">
        <v>2.5</v>
      </c>
      <c r="O26" s="148"/>
      <c r="P26" s="76"/>
      <c r="Q26" s="49"/>
    </row>
    <row r="27" spans="1:19" ht="23.25" customHeight="1" x14ac:dyDescent="0.15">
      <c r="A27" s="178" t="s">
        <v>295</v>
      </c>
      <c r="B27" s="179"/>
      <c r="C27" s="180"/>
      <c r="D27" s="187" t="s">
        <v>252</v>
      </c>
      <c r="E27" s="187" t="s">
        <v>264</v>
      </c>
      <c r="F27" s="171">
        <v>37344</v>
      </c>
      <c r="G27" s="172"/>
      <c r="H27" s="175" t="s">
        <v>280</v>
      </c>
      <c r="I27" s="176"/>
      <c r="J27" s="3">
        <v>3.5</v>
      </c>
      <c r="K27" s="127" t="s">
        <v>333</v>
      </c>
      <c r="L27" s="86">
        <v>3.9</v>
      </c>
      <c r="M27" s="164" t="s">
        <v>333</v>
      </c>
      <c r="N27" s="86">
        <v>3.4</v>
      </c>
      <c r="O27" s="230" t="s">
        <v>336</v>
      </c>
      <c r="P27" s="76"/>
      <c r="Q27" s="49"/>
    </row>
    <row r="28" spans="1:19" ht="23.25" customHeight="1" x14ac:dyDescent="0.15">
      <c r="A28" s="181"/>
      <c r="B28" s="182"/>
      <c r="C28" s="183"/>
      <c r="D28" s="187"/>
      <c r="E28" s="187"/>
      <c r="F28" s="188"/>
      <c r="G28" s="189"/>
      <c r="H28" s="175" t="s">
        <v>281</v>
      </c>
      <c r="I28" s="176"/>
      <c r="J28" s="3">
        <v>2.7</v>
      </c>
      <c r="K28" s="135"/>
      <c r="L28" s="86">
        <v>2.9</v>
      </c>
      <c r="M28" s="177"/>
      <c r="N28" s="86">
        <v>2.7</v>
      </c>
      <c r="O28" s="229"/>
      <c r="P28" s="77"/>
      <c r="Q28" s="49"/>
    </row>
    <row r="29" spans="1:19" ht="23.25" customHeight="1" x14ac:dyDescent="0.15">
      <c r="A29" s="184"/>
      <c r="B29" s="185"/>
      <c r="C29" s="186"/>
      <c r="D29" s="187"/>
      <c r="E29" s="187"/>
      <c r="F29" s="190"/>
      <c r="G29" s="191"/>
      <c r="H29" s="175" t="s">
        <v>282</v>
      </c>
      <c r="I29" s="176"/>
      <c r="J29" s="3">
        <v>3</v>
      </c>
      <c r="K29" s="128"/>
      <c r="L29" s="86">
        <v>2.9</v>
      </c>
      <c r="M29" s="131"/>
      <c r="N29" s="86">
        <v>2.4</v>
      </c>
      <c r="O29" s="148"/>
      <c r="P29" s="77"/>
      <c r="Q29" s="49"/>
    </row>
    <row r="30" spans="1:19" ht="23.25" customHeight="1" x14ac:dyDescent="0.15">
      <c r="A30" s="151" t="s">
        <v>283</v>
      </c>
      <c r="B30" s="152"/>
      <c r="C30" s="153"/>
      <c r="D30" s="67" t="s">
        <v>263</v>
      </c>
      <c r="E30" s="67" t="s">
        <v>264</v>
      </c>
      <c r="F30" s="154">
        <v>37344</v>
      </c>
      <c r="G30" s="155"/>
      <c r="H30" s="156" t="s">
        <v>284</v>
      </c>
      <c r="I30" s="157"/>
      <c r="J30" s="3">
        <v>2.9</v>
      </c>
      <c r="K30" s="99" t="str">
        <f>IF(J30&gt;8,"×","○")</f>
        <v>○</v>
      </c>
      <c r="L30" s="86">
        <v>3</v>
      </c>
      <c r="M30" s="99" t="str">
        <f>IF(L30&gt;8,"×","○")</f>
        <v>○</v>
      </c>
      <c r="N30" s="86">
        <v>2.7</v>
      </c>
      <c r="O30" s="85" t="str">
        <f>IF(N30&gt;8,"×","○")</f>
        <v>○</v>
      </c>
      <c r="P30" s="77"/>
      <c r="Q30" s="56"/>
      <c r="R30" s="150"/>
      <c r="S30" s="49"/>
    </row>
    <row r="31" spans="1:19" ht="23.25" customHeight="1" x14ac:dyDescent="0.15">
      <c r="A31" s="151" t="s">
        <v>285</v>
      </c>
      <c r="B31" s="152"/>
      <c r="C31" s="153"/>
      <c r="D31" s="67" t="s">
        <v>263</v>
      </c>
      <c r="E31" s="67" t="s">
        <v>264</v>
      </c>
      <c r="F31" s="154">
        <v>37344</v>
      </c>
      <c r="G31" s="155"/>
      <c r="H31" s="156" t="s">
        <v>286</v>
      </c>
      <c r="I31" s="157"/>
      <c r="J31" s="3">
        <v>2.7</v>
      </c>
      <c r="K31" s="99" t="str">
        <f>IF(J31&gt;8,"×","○")</f>
        <v>○</v>
      </c>
      <c r="L31" s="86">
        <v>3.3</v>
      </c>
      <c r="M31" s="99" t="str">
        <f>IF(L31&gt;8,"×","○")</f>
        <v>○</v>
      </c>
      <c r="N31" s="86">
        <v>3.4</v>
      </c>
      <c r="O31" s="85" t="str">
        <f>IF(N31&gt;8,"×","○")</f>
        <v>○</v>
      </c>
      <c r="P31" s="77"/>
      <c r="Q31" s="56"/>
      <c r="R31" s="150"/>
      <c r="S31" s="49"/>
    </row>
    <row r="32" spans="1:19" ht="23.25" customHeight="1" x14ac:dyDescent="0.15">
      <c r="A32" s="158" t="s">
        <v>296</v>
      </c>
      <c r="B32" s="159"/>
      <c r="C32" s="160"/>
      <c r="D32" s="169" t="s">
        <v>248</v>
      </c>
      <c r="E32" s="169" t="s">
        <v>264</v>
      </c>
      <c r="F32" s="171">
        <v>26078</v>
      </c>
      <c r="G32" s="172"/>
      <c r="H32" s="156" t="s">
        <v>287</v>
      </c>
      <c r="I32" s="157"/>
      <c r="J32" s="3">
        <v>2.4</v>
      </c>
      <c r="K32" s="127" t="str">
        <f>IF(J32&gt;2,"×",IF(J33&gt;2,"×","○"))</f>
        <v>×</v>
      </c>
      <c r="L32" s="86">
        <v>2.5</v>
      </c>
      <c r="M32" s="164" t="str">
        <f>IF(L32&gt;2,"×",IF(L33&gt;2,"×","○"))</f>
        <v>×</v>
      </c>
      <c r="N32" s="86">
        <v>2</v>
      </c>
      <c r="O32" s="230" t="str">
        <f>IF(N32&gt;2,"×",IF(N33&gt;2,"×","○"))</f>
        <v>×</v>
      </c>
      <c r="P32" s="77"/>
      <c r="Q32" s="56"/>
      <c r="R32" s="150"/>
      <c r="S32" s="49"/>
    </row>
    <row r="33" spans="1:19" ht="23.25" customHeight="1" thickBot="1" x14ac:dyDescent="0.2">
      <c r="A33" s="161"/>
      <c r="B33" s="162"/>
      <c r="C33" s="163"/>
      <c r="D33" s="170"/>
      <c r="E33" s="170"/>
      <c r="F33" s="173"/>
      <c r="G33" s="174"/>
      <c r="H33" s="167" t="s">
        <v>288</v>
      </c>
      <c r="I33" s="168"/>
      <c r="J33" s="25">
        <v>2.6</v>
      </c>
      <c r="K33" s="166"/>
      <c r="L33" s="25">
        <v>2.2999999999999998</v>
      </c>
      <c r="M33" s="165"/>
      <c r="N33" s="25">
        <v>2.2000000000000002</v>
      </c>
      <c r="O33" s="231"/>
      <c r="P33" s="76"/>
      <c r="Q33" s="56"/>
      <c r="R33" s="74"/>
      <c r="S33" s="49"/>
    </row>
    <row r="34" spans="1:19" ht="23.25" customHeight="1" x14ac:dyDescent="0.15">
      <c r="A34" s="39" t="s">
        <v>240</v>
      </c>
      <c r="B34" s="68"/>
      <c r="C34" s="68"/>
      <c r="D34" s="69"/>
      <c r="E34" s="69"/>
      <c r="F34" s="70"/>
      <c r="G34" s="70"/>
      <c r="H34" s="71"/>
      <c r="I34" s="71"/>
      <c r="J34" s="66"/>
      <c r="K34" s="64"/>
      <c r="L34" s="66"/>
      <c r="M34" s="64"/>
      <c r="N34" s="66"/>
      <c r="O34" s="64"/>
    </row>
    <row r="35" spans="1:19" ht="23.25" customHeight="1" x14ac:dyDescent="0.15">
      <c r="A35" s="40" t="s">
        <v>241</v>
      </c>
      <c r="J35"/>
      <c r="K35"/>
      <c r="L35"/>
      <c r="M35"/>
      <c r="N35"/>
      <c r="O35"/>
    </row>
    <row r="36" spans="1:19" ht="23.25" customHeight="1" x14ac:dyDescent="0.15">
      <c r="A36" s="40" t="s">
        <v>242</v>
      </c>
      <c r="J36"/>
      <c r="K36"/>
      <c r="L36"/>
      <c r="M36"/>
      <c r="N36"/>
      <c r="O36"/>
    </row>
    <row r="37" spans="1:19" ht="23.25" customHeight="1" x14ac:dyDescent="0.15">
      <c r="A37" s="40" t="s">
        <v>244</v>
      </c>
    </row>
    <row r="38" spans="1:19" ht="23.25" customHeight="1" x14ac:dyDescent="0.15">
      <c r="A38" s="40" t="s">
        <v>245</v>
      </c>
    </row>
    <row r="39" spans="1:19" ht="23.25" customHeight="1" x14ac:dyDescent="0.15">
      <c r="A39" s="40" t="s">
        <v>299</v>
      </c>
    </row>
    <row r="40" spans="1:19" ht="23.25" customHeight="1" x14ac:dyDescent="0.15">
      <c r="A40" s="40" t="s">
        <v>291</v>
      </c>
    </row>
    <row r="41" spans="1:19" ht="23.25" customHeight="1" x14ac:dyDescent="0.15">
      <c r="A41" s="72" t="s">
        <v>300</v>
      </c>
      <c r="P41" s="150"/>
      <c r="Q41" s="49"/>
    </row>
    <row r="42" spans="1:19" ht="23.25" customHeight="1" x14ac:dyDescent="0.15">
      <c r="A42" s="73" t="s">
        <v>301</v>
      </c>
      <c r="P42" s="150"/>
      <c r="Q42" s="49"/>
    </row>
    <row r="43" spans="1:19" ht="23.25" customHeight="1" x14ac:dyDescent="0.15">
      <c r="P43" s="150"/>
      <c r="Q43" s="49"/>
    </row>
    <row r="44" spans="1:19" ht="23.25" customHeight="1" x14ac:dyDescent="0.15">
      <c r="P44" s="55"/>
      <c r="Q44" s="49"/>
    </row>
    <row r="45" spans="1:19" ht="23.25" customHeight="1" x14ac:dyDescent="0.15">
      <c r="P45" s="55"/>
      <c r="Q45" s="49"/>
    </row>
    <row r="46" spans="1:19" ht="25.5" customHeight="1" x14ac:dyDescent="0.15">
      <c r="P46" s="55"/>
      <c r="Q46" s="49"/>
    </row>
    <row r="47" spans="1:19" ht="25.5" customHeight="1" x14ac:dyDescent="0.15">
      <c r="P47" s="55"/>
      <c r="Q47" s="49"/>
    </row>
    <row r="48" spans="1:19" x14ac:dyDescent="0.15">
      <c r="P48" s="49"/>
      <c r="Q48" s="49"/>
    </row>
  </sheetData>
  <mergeCells count="102">
    <mergeCell ref="N3:O3"/>
    <mergeCell ref="N11:O11"/>
    <mergeCell ref="O13:O14"/>
    <mergeCell ref="O17:O18"/>
    <mergeCell ref="O19:O21"/>
    <mergeCell ref="O22:O24"/>
    <mergeCell ref="O25:O26"/>
    <mergeCell ref="O27:O29"/>
    <mergeCell ref="O32:O33"/>
    <mergeCell ref="F7:G7"/>
    <mergeCell ref="F8:G8"/>
    <mergeCell ref="A11:C12"/>
    <mergeCell ref="D11:D12"/>
    <mergeCell ref="E11:E12"/>
    <mergeCell ref="F11:G12"/>
    <mergeCell ref="J3:K3"/>
    <mergeCell ref="L3:M3"/>
    <mergeCell ref="A5:C5"/>
    <mergeCell ref="F5:G5"/>
    <mergeCell ref="A6:C6"/>
    <mergeCell ref="F6:G6"/>
    <mergeCell ref="A3:C4"/>
    <mergeCell ref="D3:D4"/>
    <mergeCell ref="E3:E4"/>
    <mergeCell ref="F3:G4"/>
    <mergeCell ref="H3:I4"/>
    <mergeCell ref="M13:M14"/>
    <mergeCell ref="H14:I14"/>
    <mergeCell ref="A15:C15"/>
    <mergeCell ref="F15:G15"/>
    <mergeCell ref="H15:I15"/>
    <mergeCell ref="H11:I12"/>
    <mergeCell ref="J11:K11"/>
    <mergeCell ref="L11:M11"/>
    <mergeCell ref="A13:C14"/>
    <mergeCell ref="D13:D14"/>
    <mergeCell ref="E13:E14"/>
    <mergeCell ref="F13:G14"/>
    <mergeCell ref="H13:I13"/>
    <mergeCell ref="A16:C16"/>
    <mergeCell ref="F16:G16"/>
    <mergeCell ref="H16:I16"/>
    <mergeCell ref="A17:C18"/>
    <mergeCell ref="D17:D18"/>
    <mergeCell ref="E17:E18"/>
    <mergeCell ref="F17:G18"/>
    <mergeCell ref="H17:I17"/>
    <mergeCell ref="K13:K14"/>
    <mergeCell ref="K17:K18"/>
    <mergeCell ref="M17:M18"/>
    <mergeCell ref="H18:I18"/>
    <mergeCell ref="A19:C21"/>
    <mergeCell ref="D19:D21"/>
    <mergeCell ref="E19:E21"/>
    <mergeCell ref="F19:G21"/>
    <mergeCell ref="H19:I19"/>
    <mergeCell ref="K19:K21"/>
    <mergeCell ref="M19:M21"/>
    <mergeCell ref="H20:I20"/>
    <mergeCell ref="H21:I21"/>
    <mergeCell ref="A25:C26"/>
    <mergeCell ref="D25:D26"/>
    <mergeCell ref="E25:E26"/>
    <mergeCell ref="F25:G26"/>
    <mergeCell ref="H25:I25"/>
    <mergeCell ref="K22:K24"/>
    <mergeCell ref="M22:M24"/>
    <mergeCell ref="H23:I23"/>
    <mergeCell ref="H24:I24"/>
    <mergeCell ref="K25:K26"/>
    <mergeCell ref="M25:M26"/>
    <mergeCell ref="H26:I26"/>
    <mergeCell ref="A22:C24"/>
    <mergeCell ref="D22:D24"/>
    <mergeCell ref="E22:E24"/>
    <mergeCell ref="F22:G24"/>
    <mergeCell ref="H22:I22"/>
    <mergeCell ref="H29:I29"/>
    <mergeCell ref="A30:C30"/>
    <mergeCell ref="F30:G30"/>
    <mergeCell ref="H30:I30"/>
    <mergeCell ref="K27:K29"/>
    <mergeCell ref="M27:M29"/>
    <mergeCell ref="H28:I28"/>
    <mergeCell ref="A27:C29"/>
    <mergeCell ref="D27:D29"/>
    <mergeCell ref="E27:E29"/>
    <mergeCell ref="F27:G29"/>
    <mergeCell ref="H27:I27"/>
    <mergeCell ref="R30:R32"/>
    <mergeCell ref="P41:P43"/>
    <mergeCell ref="A31:C31"/>
    <mergeCell ref="F31:G31"/>
    <mergeCell ref="H31:I31"/>
    <mergeCell ref="A32:C33"/>
    <mergeCell ref="H32:I32"/>
    <mergeCell ref="K32:K33"/>
    <mergeCell ref="M32:M33"/>
    <mergeCell ref="H33:I33"/>
    <mergeCell ref="D32:D33"/>
    <mergeCell ref="E32:E33"/>
    <mergeCell ref="F32:G33"/>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
  <sheetViews>
    <sheetView view="pageBreakPreview" zoomScale="70" zoomScaleNormal="70" zoomScaleSheetLayoutView="70" workbookViewId="0">
      <selection activeCell="D4" sqref="D4"/>
    </sheetView>
  </sheetViews>
  <sheetFormatPr defaultRowHeight="17.25" x14ac:dyDescent="0.2"/>
  <cols>
    <col min="1" max="4" width="4.625" style="233" customWidth="1"/>
    <col min="5" max="5" width="12.75" style="233" customWidth="1"/>
    <col min="6" max="6" width="19" style="233" customWidth="1"/>
    <col min="7" max="7" width="12.125" style="233" customWidth="1"/>
    <col min="8" max="8" width="11.25" style="233" customWidth="1"/>
    <col min="9" max="9" width="10.125" style="233" customWidth="1"/>
    <col min="10" max="10" width="11.25" style="233" customWidth="1"/>
    <col min="11" max="11" width="10.125" style="233" customWidth="1"/>
    <col min="12" max="12" width="11.25" style="233" customWidth="1"/>
    <col min="13" max="13" width="10.125" style="233" customWidth="1"/>
    <col min="14" max="14" width="1.875" style="233" customWidth="1"/>
    <col min="15" max="16384" width="9" style="233"/>
  </cols>
  <sheetData>
    <row r="1" spans="1:23" ht="18.75" x14ac:dyDescent="0.2">
      <c r="A1" s="232" t="s">
        <v>337</v>
      </c>
      <c r="B1" s="232"/>
      <c r="C1" s="232"/>
      <c r="D1" s="232"/>
    </row>
    <row r="2" spans="1:23" s="234" customFormat="1" ht="18" thickBot="1" x14ac:dyDescent="0.2">
      <c r="A2" s="234" t="s">
        <v>338</v>
      </c>
      <c r="J2" s="235"/>
      <c r="K2" s="235"/>
      <c r="L2" s="235" t="s">
        <v>339</v>
      </c>
      <c r="M2" s="235"/>
      <c r="O2" s="236"/>
      <c r="P2" s="236"/>
      <c r="Q2" s="236"/>
      <c r="R2" s="236"/>
      <c r="S2" s="236"/>
      <c r="T2" s="236"/>
      <c r="U2" s="236"/>
      <c r="V2" s="236"/>
      <c r="W2" s="236"/>
    </row>
    <row r="3" spans="1:23" s="234" customFormat="1" x14ac:dyDescent="0.15">
      <c r="A3" s="237" t="s">
        <v>0</v>
      </c>
      <c r="B3" s="238"/>
      <c r="C3" s="239" t="s">
        <v>233</v>
      </c>
      <c r="D3" s="239" t="s">
        <v>234</v>
      </c>
      <c r="E3" s="240" t="s">
        <v>1</v>
      </c>
      <c r="F3" s="240" t="s">
        <v>2</v>
      </c>
      <c r="G3" s="241" t="s">
        <v>342</v>
      </c>
      <c r="H3" s="242" t="s">
        <v>304</v>
      </c>
      <c r="I3" s="243"/>
      <c r="J3" s="242" t="s">
        <v>332</v>
      </c>
      <c r="K3" s="244"/>
      <c r="L3" s="242" t="s">
        <v>335</v>
      </c>
      <c r="M3" s="245"/>
      <c r="O3" s="236"/>
      <c r="P3" s="236"/>
      <c r="Q3" s="236"/>
      <c r="R3" s="236"/>
      <c r="S3" s="236"/>
      <c r="T3" s="236"/>
    </row>
    <row r="4" spans="1:23" s="234" customFormat="1" ht="18" thickBot="1" x14ac:dyDescent="0.2">
      <c r="A4" s="246"/>
      <c r="B4" s="247"/>
      <c r="C4" s="248"/>
      <c r="D4" s="248"/>
      <c r="E4" s="249"/>
      <c r="F4" s="249"/>
      <c r="G4" s="250"/>
      <c r="H4" s="251" t="s">
        <v>344</v>
      </c>
      <c r="I4" s="252" t="s">
        <v>345</v>
      </c>
      <c r="J4" s="251" t="s">
        <v>344</v>
      </c>
      <c r="K4" s="253" t="s">
        <v>345</v>
      </c>
      <c r="L4" s="251" t="s">
        <v>344</v>
      </c>
      <c r="M4" s="254" t="s">
        <v>345</v>
      </c>
      <c r="O4" s="236"/>
      <c r="P4" s="236"/>
      <c r="Q4" s="236"/>
      <c r="R4" s="236"/>
      <c r="S4" s="236"/>
      <c r="T4" s="236"/>
    </row>
    <row r="5" spans="1:23" s="234" customFormat="1" ht="54.95" customHeight="1" x14ac:dyDescent="0.15">
      <c r="A5" s="255" t="s">
        <v>247</v>
      </c>
      <c r="B5" s="256"/>
      <c r="C5" s="257" t="s">
        <v>347</v>
      </c>
      <c r="D5" s="258" t="s">
        <v>253</v>
      </c>
      <c r="E5" s="259">
        <v>30768</v>
      </c>
      <c r="F5" s="260" t="s">
        <v>348</v>
      </c>
      <c r="G5" s="261" t="s">
        <v>349</v>
      </c>
      <c r="H5" s="262">
        <v>2.6</v>
      </c>
      <c r="I5" s="263" t="str">
        <f>IF(H5&gt;0.4,"×","○")</f>
        <v>×</v>
      </c>
      <c r="J5" s="262">
        <v>2.2999999999999998</v>
      </c>
      <c r="K5" s="264" t="str">
        <f>IF(J5&gt;0.4,"×","○")</f>
        <v>×</v>
      </c>
      <c r="L5" s="265">
        <v>2.2000000000000002</v>
      </c>
      <c r="M5" s="266" t="str">
        <f>IF(L5&gt;0.4,"×","○")</f>
        <v>×</v>
      </c>
    </row>
    <row r="6" spans="1:23" s="234" customFormat="1" ht="55.5" customHeight="1" thickBot="1" x14ac:dyDescent="0.2">
      <c r="A6" s="267" t="s">
        <v>350</v>
      </c>
      <c r="B6" s="268"/>
      <c r="C6" s="269" t="s">
        <v>351</v>
      </c>
      <c r="D6" s="269" t="s">
        <v>253</v>
      </c>
      <c r="E6" s="270">
        <v>30768</v>
      </c>
      <c r="F6" s="271" t="s">
        <v>254</v>
      </c>
      <c r="G6" s="272" t="s">
        <v>352</v>
      </c>
      <c r="H6" s="273">
        <v>2.2000000000000002</v>
      </c>
      <c r="I6" s="274" t="str">
        <f>IF(H6&gt;1,"×","○")</f>
        <v>×</v>
      </c>
      <c r="J6" s="273">
        <v>2.1</v>
      </c>
      <c r="K6" s="275" t="str">
        <f>IF(J6&gt;1,"×","○")</f>
        <v>×</v>
      </c>
      <c r="L6" s="276">
        <v>2.1</v>
      </c>
      <c r="M6" s="277" t="str">
        <f>IF(L6&gt;1,"×","○")</f>
        <v>×</v>
      </c>
    </row>
    <row r="7" spans="1:23" s="234" customFormat="1" x14ac:dyDescent="0.15">
      <c r="A7" s="278"/>
      <c r="B7" s="278"/>
      <c r="C7" s="278"/>
      <c r="D7" s="278"/>
      <c r="E7" s="279"/>
      <c r="F7" s="280"/>
      <c r="G7" s="281"/>
      <c r="H7" s="282"/>
      <c r="I7" s="283"/>
      <c r="J7" s="282"/>
      <c r="K7" s="283"/>
      <c r="L7" s="282"/>
      <c r="M7" s="283"/>
    </row>
    <row r="8" spans="1:23" ht="18" thickBot="1" x14ac:dyDescent="0.25">
      <c r="A8" s="284" t="s">
        <v>353</v>
      </c>
      <c r="B8" s="284"/>
      <c r="C8" s="284"/>
      <c r="D8" s="284"/>
      <c r="E8" s="284"/>
      <c r="F8" s="284"/>
      <c r="G8" s="284"/>
      <c r="H8" s="284"/>
      <c r="I8" s="284"/>
      <c r="J8" s="284"/>
      <c r="K8" s="284"/>
      <c r="L8" s="284" t="s">
        <v>354</v>
      </c>
      <c r="M8" s="284"/>
    </row>
    <row r="9" spans="1:23" s="234" customFormat="1" ht="19.5" customHeight="1" x14ac:dyDescent="0.15">
      <c r="A9" s="285" t="s">
        <v>355</v>
      </c>
      <c r="B9" s="286"/>
      <c r="C9" s="286" t="s">
        <v>356</v>
      </c>
      <c r="D9" s="286" t="s">
        <v>357</v>
      </c>
      <c r="E9" s="287" t="s">
        <v>340</v>
      </c>
      <c r="F9" s="288" t="s">
        <v>341</v>
      </c>
      <c r="G9" s="289" t="s">
        <v>342</v>
      </c>
      <c r="H9" s="290" t="s">
        <v>304</v>
      </c>
      <c r="I9" s="243"/>
      <c r="J9" s="242" t="s">
        <v>332</v>
      </c>
      <c r="K9" s="244"/>
      <c r="L9" s="242" t="s">
        <v>335</v>
      </c>
      <c r="M9" s="245"/>
    </row>
    <row r="10" spans="1:23" s="300" customFormat="1" ht="19.5" customHeight="1" thickBot="1" x14ac:dyDescent="0.2">
      <c r="A10" s="291"/>
      <c r="B10" s="292"/>
      <c r="C10" s="292"/>
      <c r="D10" s="292"/>
      <c r="E10" s="293"/>
      <c r="F10" s="294"/>
      <c r="G10" s="295"/>
      <c r="H10" s="296" t="s">
        <v>343</v>
      </c>
      <c r="I10" s="297" t="s">
        <v>358</v>
      </c>
      <c r="J10" s="297" t="s">
        <v>343</v>
      </c>
      <c r="K10" s="298" t="s">
        <v>358</v>
      </c>
      <c r="L10" s="297" t="s">
        <v>343</v>
      </c>
      <c r="M10" s="299" t="s">
        <v>358</v>
      </c>
    </row>
    <row r="11" spans="1:23" s="234" customFormat="1" ht="19.5" customHeight="1" x14ac:dyDescent="0.15">
      <c r="A11" s="301" t="s">
        <v>359</v>
      </c>
      <c r="B11" s="302"/>
      <c r="C11" s="303" t="s">
        <v>360</v>
      </c>
      <c r="D11" s="303" t="s">
        <v>361</v>
      </c>
      <c r="E11" s="304">
        <v>38506</v>
      </c>
      <c r="F11" s="305" t="s">
        <v>362</v>
      </c>
      <c r="G11" s="306" t="s">
        <v>352</v>
      </c>
      <c r="H11" s="307">
        <v>0.61</v>
      </c>
      <c r="I11" s="308" t="str">
        <f>IF(H14&gt;1,"×","○")</f>
        <v>○</v>
      </c>
      <c r="J11" s="309">
        <v>0.77</v>
      </c>
      <c r="K11" s="310" t="str">
        <f>IF(J14&gt;1,"×","○")</f>
        <v>○</v>
      </c>
      <c r="L11" s="311">
        <v>0.65</v>
      </c>
      <c r="M11" s="312" t="str">
        <f>IF(L14&gt;1,"×","○")</f>
        <v>○</v>
      </c>
    </row>
    <row r="12" spans="1:23" s="234" customFormat="1" ht="19.5" customHeight="1" x14ac:dyDescent="0.15">
      <c r="A12" s="313"/>
      <c r="B12" s="314"/>
      <c r="C12" s="315"/>
      <c r="D12" s="315"/>
      <c r="E12" s="316"/>
      <c r="F12" s="317" t="s">
        <v>363</v>
      </c>
      <c r="G12" s="318"/>
      <c r="H12" s="319">
        <v>0.68</v>
      </c>
      <c r="I12" s="320"/>
      <c r="J12" s="321">
        <v>0.83</v>
      </c>
      <c r="K12" s="322"/>
      <c r="L12" s="323">
        <v>0.72</v>
      </c>
      <c r="M12" s="324"/>
    </row>
    <row r="13" spans="1:23" s="234" customFormat="1" ht="19.5" customHeight="1" x14ac:dyDescent="0.15">
      <c r="A13" s="313"/>
      <c r="B13" s="314"/>
      <c r="C13" s="315"/>
      <c r="D13" s="315"/>
      <c r="E13" s="316"/>
      <c r="F13" s="317" t="s">
        <v>273</v>
      </c>
      <c r="G13" s="318"/>
      <c r="H13" s="319">
        <v>0.56999999999999995</v>
      </c>
      <c r="I13" s="320"/>
      <c r="J13" s="321">
        <v>0.61</v>
      </c>
      <c r="K13" s="322"/>
      <c r="L13" s="323">
        <v>0.64</v>
      </c>
      <c r="M13" s="324"/>
    </row>
    <row r="14" spans="1:23" s="234" customFormat="1" ht="22.5" customHeight="1" x14ac:dyDescent="0.15">
      <c r="A14" s="325"/>
      <c r="B14" s="326"/>
      <c r="C14" s="327"/>
      <c r="D14" s="327"/>
      <c r="E14" s="328"/>
      <c r="F14" s="318" t="s">
        <v>364</v>
      </c>
      <c r="G14" s="329"/>
      <c r="H14" s="330">
        <v>0.62</v>
      </c>
      <c r="I14" s="331"/>
      <c r="J14" s="332">
        <v>0.74</v>
      </c>
      <c r="K14" s="333"/>
      <c r="L14" s="334">
        <v>0.67</v>
      </c>
      <c r="M14" s="335"/>
    </row>
    <row r="15" spans="1:23" s="234" customFormat="1" ht="55.5" customHeight="1" x14ac:dyDescent="0.15">
      <c r="A15" s="336" t="s">
        <v>365</v>
      </c>
      <c r="B15" s="337" t="s">
        <v>366</v>
      </c>
      <c r="C15" s="338" t="s">
        <v>360</v>
      </c>
      <c r="D15" s="338" t="s">
        <v>361</v>
      </c>
      <c r="E15" s="339">
        <v>38506</v>
      </c>
      <c r="F15" s="317" t="s">
        <v>284</v>
      </c>
      <c r="G15" s="340" t="s">
        <v>352</v>
      </c>
      <c r="H15" s="330">
        <v>0.52</v>
      </c>
      <c r="I15" s="341" t="str">
        <f>IF(H15&gt;1,"×","○")</f>
        <v>○</v>
      </c>
      <c r="J15" s="332">
        <v>0.54</v>
      </c>
      <c r="K15" s="342" t="str">
        <f>IF(J15&gt;1,"×","○")</f>
        <v>○</v>
      </c>
      <c r="L15" s="334">
        <v>0.55000000000000004</v>
      </c>
      <c r="M15" s="343" t="str">
        <f>IF(L15&gt;1,"×","○")</f>
        <v>○</v>
      </c>
    </row>
    <row r="16" spans="1:23" s="234" customFormat="1" ht="19.5" customHeight="1" x14ac:dyDescent="0.15">
      <c r="A16" s="344" t="s">
        <v>365</v>
      </c>
      <c r="B16" s="345" t="s">
        <v>367</v>
      </c>
      <c r="C16" s="346" t="s">
        <v>368</v>
      </c>
      <c r="D16" s="346" t="s">
        <v>361</v>
      </c>
      <c r="E16" s="347">
        <v>38506</v>
      </c>
      <c r="F16" s="317" t="s">
        <v>369</v>
      </c>
      <c r="G16" s="318" t="s">
        <v>352</v>
      </c>
      <c r="H16" s="319">
        <v>0.85</v>
      </c>
      <c r="I16" s="348" t="str">
        <f>IF(H20&gt;1,"×","○")</f>
        <v>○</v>
      </c>
      <c r="J16" s="321">
        <v>0.91</v>
      </c>
      <c r="K16" s="349" t="str">
        <f>IF(J20&gt;1,"×","○")</f>
        <v>○</v>
      </c>
      <c r="L16" s="323">
        <v>0.79</v>
      </c>
      <c r="M16" s="350" t="str">
        <f>IF(L20&gt;1,"×","○")</f>
        <v>○</v>
      </c>
    </row>
    <row r="17" spans="1:13" s="234" customFormat="1" ht="19.5" customHeight="1" x14ac:dyDescent="0.15">
      <c r="A17" s="351"/>
      <c r="B17" s="352"/>
      <c r="C17" s="315"/>
      <c r="D17" s="315"/>
      <c r="E17" s="316"/>
      <c r="F17" s="317" t="s">
        <v>370</v>
      </c>
      <c r="G17" s="318"/>
      <c r="H17" s="319">
        <v>0.71</v>
      </c>
      <c r="I17" s="320"/>
      <c r="J17" s="321">
        <v>0.97</v>
      </c>
      <c r="K17" s="322"/>
      <c r="L17" s="323">
        <v>0.78</v>
      </c>
      <c r="M17" s="324"/>
    </row>
    <row r="18" spans="1:13" s="234" customFormat="1" ht="19.5" customHeight="1" x14ac:dyDescent="0.15">
      <c r="A18" s="351"/>
      <c r="B18" s="352"/>
      <c r="C18" s="315"/>
      <c r="D18" s="315"/>
      <c r="E18" s="316"/>
      <c r="F18" s="317" t="s">
        <v>371</v>
      </c>
      <c r="G18" s="318"/>
      <c r="H18" s="319">
        <v>0.64</v>
      </c>
      <c r="I18" s="320"/>
      <c r="J18" s="321">
        <v>0.89</v>
      </c>
      <c r="K18" s="322"/>
      <c r="L18" s="323">
        <v>0.71</v>
      </c>
      <c r="M18" s="324"/>
    </row>
    <row r="19" spans="1:13" s="234" customFormat="1" ht="19.5" customHeight="1" x14ac:dyDescent="0.15">
      <c r="A19" s="351"/>
      <c r="B19" s="352"/>
      <c r="C19" s="315"/>
      <c r="D19" s="315"/>
      <c r="E19" s="316"/>
      <c r="F19" s="317" t="s">
        <v>372</v>
      </c>
      <c r="G19" s="318"/>
      <c r="H19" s="319">
        <v>0.66</v>
      </c>
      <c r="I19" s="320"/>
      <c r="J19" s="321">
        <v>0.75</v>
      </c>
      <c r="K19" s="322"/>
      <c r="L19" s="323">
        <v>0.67</v>
      </c>
      <c r="M19" s="324"/>
    </row>
    <row r="20" spans="1:13" s="234" customFormat="1" ht="22.5" customHeight="1" x14ac:dyDescent="0.2">
      <c r="A20" s="353"/>
      <c r="B20" s="354"/>
      <c r="C20" s="327"/>
      <c r="D20" s="327"/>
      <c r="E20" s="328"/>
      <c r="F20" s="318" t="s">
        <v>373</v>
      </c>
      <c r="G20" s="355"/>
      <c r="H20" s="330">
        <v>0.81</v>
      </c>
      <c r="I20" s="331"/>
      <c r="J20" s="356">
        <v>0.9</v>
      </c>
      <c r="K20" s="333"/>
      <c r="L20" s="357">
        <v>0.81</v>
      </c>
      <c r="M20" s="335"/>
    </row>
    <row r="21" spans="1:13" s="234" customFormat="1" ht="19.5" customHeight="1" x14ac:dyDescent="0.15">
      <c r="A21" s="358" t="s">
        <v>374</v>
      </c>
      <c r="B21" s="359"/>
      <c r="C21" s="346" t="s">
        <v>346</v>
      </c>
      <c r="D21" s="346" t="s">
        <v>361</v>
      </c>
      <c r="E21" s="347">
        <v>38506</v>
      </c>
      <c r="F21" s="317" t="s">
        <v>375</v>
      </c>
      <c r="G21" s="360" t="s">
        <v>376</v>
      </c>
      <c r="H21" s="319">
        <v>0.63</v>
      </c>
      <c r="I21" s="348" t="str">
        <f>IF(H29&gt;0.6,"×","○")</f>
        <v>○</v>
      </c>
      <c r="J21" s="321">
        <v>0.86</v>
      </c>
      <c r="K21" s="349" t="str">
        <f>IF(J29&gt;0.6,"×","○")</f>
        <v>×</v>
      </c>
      <c r="L21" s="323">
        <v>0.69</v>
      </c>
      <c r="M21" s="350" t="str">
        <f>IF(L29&gt;0.6,"×","○")</f>
        <v>○</v>
      </c>
    </row>
    <row r="22" spans="1:13" s="234" customFormat="1" ht="19.5" customHeight="1" x14ac:dyDescent="0.15">
      <c r="A22" s="313"/>
      <c r="B22" s="314"/>
      <c r="C22" s="315"/>
      <c r="D22" s="315"/>
      <c r="E22" s="316"/>
      <c r="F22" s="317" t="s">
        <v>377</v>
      </c>
      <c r="G22" s="361"/>
      <c r="H22" s="319">
        <v>0.59</v>
      </c>
      <c r="I22" s="320"/>
      <c r="J22" s="321">
        <v>0.69</v>
      </c>
      <c r="K22" s="322"/>
      <c r="L22" s="323">
        <v>0.63</v>
      </c>
      <c r="M22" s="324"/>
    </row>
    <row r="23" spans="1:13" s="234" customFormat="1" ht="19.5" customHeight="1" x14ac:dyDescent="0.15">
      <c r="A23" s="313"/>
      <c r="B23" s="314"/>
      <c r="C23" s="315"/>
      <c r="D23" s="315"/>
      <c r="E23" s="316"/>
      <c r="F23" s="317" t="s">
        <v>277</v>
      </c>
      <c r="G23" s="361"/>
      <c r="H23" s="319">
        <v>0.56000000000000005</v>
      </c>
      <c r="I23" s="320"/>
      <c r="J23" s="321">
        <v>0.59</v>
      </c>
      <c r="K23" s="322"/>
      <c r="L23" s="323">
        <v>0.59</v>
      </c>
      <c r="M23" s="324"/>
    </row>
    <row r="24" spans="1:13" s="234" customFormat="1" ht="19.5" customHeight="1" x14ac:dyDescent="0.15">
      <c r="A24" s="313"/>
      <c r="B24" s="314"/>
      <c r="C24" s="315"/>
      <c r="D24" s="315"/>
      <c r="E24" s="316"/>
      <c r="F24" s="317" t="s">
        <v>280</v>
      </c>
      <c r="G24" s="361"/>
      <c r="H24" s="319">
        <v>0.86</v>
      </c>
      <c r="I24" s="320"/>
      <c r="J24" s="321">
        <v>0.66</v>
      </c>
      <c r="K24" s="322"/>
      <c r="L24" s="323">
        <v>0.6</v>
      </c>
      <c r="M24" s="324"/>
    </row>
    <row r="25" spans="1:13" s="234" customFormat="1" ht="19.5" customHeight="1" x14ac:dyDescent="0.15">
      <c r="A25" s="313"/>
      <c r="B25" s="314"/>
      <c r="C25" s="315"/>
      <c r="D25" s="315"/>
      <c r="E25" s="316"/>
      <c r="F25" s="317" t="s">
        <v>281</v>
      </c>
      <c r="G25" s="361"/>
      <c r="H25" s="319">
        <v>0.47</v>
      </c>
      <c r="I25" s="320"/>
      <c r="J25" s="321">
        <v>0.49</v>
      </c>
      <c r="K25" s="322"/>
      <c r="L25" s="323">
        <v>0.45</v>
      </c>
      <c r="M25" s="324"/>
    </row>
    <row r="26" spans="1:13" s="234" customFormat="1" ht="19.5" customHeight="1" x14ac:dyDescent="0.15">
      <c r="A26" s="313"/>
      <c r="B26" s="314"/>
      <c r="C26" s="315"/>
      <c r="D26" s="315"/>
      <c r="E26" s="316"/>
      <c r="F26" s="317" t="s">
        <v>282</v>
      </c>
      <c r="G26" s="361"/>
      <c r="H26" s="319">
        <v>0.42</v>
      </c>
      <c r="I26" s="320"/>
      <c r="J26" s="321">
        <v>0.45</v>
      </c>
      <c r="K26" s="322"/>
      <c r="L26" s="323">
        <v>0.42</v>
      </c>
      <c r="M26" s="324"/>
    </row>
    <row r="27" spans="1:13" s="234" customFormat="1" ht="19.5" customHeight="1" x14ac:dyDescent="0.15">
      <c r="A27" s="313"/>
      <c r="B27" s="314"/>
      <c r="C27" s="315"/>
      <c r="D27" s="315"/>
      <c r="E27" s="316"/>
      <c r="F27" s="317" t="s">
        <v>278</v>
      </c>
      <c r="G27" s="361"/>
      <c r="H27" s="319">
        <v>0.55000000000000004</v>
      </c>
      <c r="I27" s="320"/>
      <c r="J27" s="321">
        <v>0.57999999999999996</v>
      </c>
      <c r="K27" s="322"/>
      <c r="L27" s="323">
        <v>0.59</v>
      </c>
      <c r="M27" s="324"/>
    </row>
    <row r="28" spans="1:13" s="234" customFormat="1" ht="19.5" customHeight="1" x14ac:dyDescent="0.15">
      <c r="A28" s="313"/>
      <c r="B28" s="314"/>
      <c r="C28" s="315"/>
      <c r="D28" s="315"/>
      <c r="E28" s="316"/>
      <c r="F28" s="317" t="s">
        <v>279</v>
      </c>
      <c r="G28" s="362"/>
      <c r="H28" s="319">
        <v>0.47</v>
      </c>
      <c r="I28" s="320"/>
      <c r="J28" s="321">
        <v>0.56000000000000005</v>
      </c>
      <c r="K28" s="322"/>
      <c r="L28" s="323">
        <v>0.53</v>
      </c>
      <c r="M28" s="324"/>
    </row>
    <row r="29" spans="1:13" s="234" customFormat="1" ht="23.25" customHeight="1" x14ac:dyDescent="0.15">
      <c r="A29" s="325"/>
      <c r="B29" s="326"/>
      <c r="C29" s="327"/>
      <c r="D29" s="327"/>
      <c r="E29" s="328"/>
      <c r="F29" s="318" t="s">
        <v>373</v>
      </c>
      <c r="G29" s="329"/>
      <c r="H29" s="330">
        <v>0.55000000000000004</v>
      </c>
      <c r="I29" s="331"/>
      <c r="J29" s="356">
        <v>0.61</v>
      </c>
      <c r="K29" s="333"/>
      <c r="L29" s="357">
        <v>0.54</v>
      </c>
      <c r="M29" s="335"/>
    </row>
    <row r="30" spans="1:13" s="234" customFormat="1" ht="19.5" customHeight="1" x14ac:dyDescent="0.15">
      <c r="A30" s="344" t="s">
        <v>378</v>
      </c>
      <c r="B30" s="345" t="s">
        <v>379</v>
      </c>
      <c r="C30" s="363" t="s">
        <v>380</v>
      </c>
      <c r="D30" s="363" t="s">
        <v>361</v>
      </c>
      <c r="E30" s="347">
        <v>38506</v>
      </c>
      <c r="F30" s="317" t="s">
        <v>381</v>
      </c>
      <c r="G30" s="318" t="s">
        <v>382</v>
      </c>
      <c r="H30" s="319">
        <v>0.35</v>
      </c>
      <c r="I30" s="348" t="str">
        <f>IF(H33&gt;0.3,"×","○")</f>
        <v>○</v>
      </c>
      <c r="J30" s="321">
        <v>0.38</v>
      </c>
      <c r="K30" s="349" t="str">
        <f>IF(J33&gt;0.3,"×","○")</f>
        <v>×</v>
      </c>
      <c r="L30" s="323">
        <v>0.34</v>
      </c>
      <c r="M30" s="350" t="str">
        <f>IF(L33&gt;0.3,"×","○")</f>
        <v>○</v>
      </c>
    </row>
    <row r="31" spans="1:13" s="234" customFormat="1" ht="19.5" customHeight="1" x14ac:dyDescent="0.15">
      <c r="A31" s="351"/>
      <c r="B31" s="352"/>
      <c r="C31" s="363"/>
      <c r="D31" s="363"/>
      <c r="E31" s="315"/>
      <c r="F31" s="317" t="s">
        <v>288</v>
      </c>
      <c r="G31" s="318"/>
      <c r="H31" s="319">
        <v>0.27</v>
      </c>
      <c r="I31" s="320"/>
      <c r="J31" s="321">
        <v>0.3</v>
      </c>
      <c r="K31" s="322"/>
      <c r="L31" s="323">
        <v>0.28000000000000003</v>
      </c>
      <c r="M31" s="324"/>
    </row>
    <row r="32" spans="1:13" s="234" customFormat="1" ht="19.5" customHeight="1" x14ac:dyDescent="0.15">
      <c r="A32" s="351"/>
      <c r="B32" s="352"/>
      <c r="C32" s="346"/>
      <c r="D32" s="346"/>
      <c r="E32" s="315"/>
      <c r="F32" s="317" t="s">
        <v>383</v>
      </c>
      <c r="G32" s="318"/>
      <c r="H32" s="319">
        <v>0.16</v>
      </c>
      <c r="I32" s="320"/>
      <c r="J32" s="321">
        <v>0.16</v>
      </c>
      <c r="K32" s="322"/>
      <c r="L32" s="323">
        <v>0.13</v>
      </c>
      <c r="M32" s="324"/>
    </row>
    <row r="33" spans="1:14" s="234" customFormat="1" ht="23.25" customHeight="1" thickBot="1" x14ac:dyDescent="0.2">
      <c r="A33" s="364"/>
      <c r="B33" s="365"/>
      <c r="C33" s="366"/>
      <c r="D33" s="366"/>
      <c r="E33" s="367"/>
      <c r="F33" s="368" t="s">
        <v>373</v>
      </c>
      <c r="G33" s="369"/>
      <c r="H33" s="370">
        <v>0.27</v>
      </c>
      <c r="I33" s="371"/>
      <c r="J33" s="372">
        <v>0.35</v>
      </c>
      <c r="K33" s="373"/>
      <c r="L33" s="374">
        <v>0.25</v>
      </c>
      <c r="M33" s="375"/>
    </row>
    <row r="34" spans="1:14" s="234" customFormat="1" ht="17.25" customHeight="1" x14ac:dyDescent="0.15">
      <c r="A34" s="376" t="s">
        <v>240</v>
      </c>
      <c r="B34" s="377"/>
      <c r="C34" s="377"/>
      <c r="D34" s="378"/>
      <c r="E34" s="379"/>
      <c r="F34" s="380"/>
      <c r="G34" s="381"/>
      <c r="H34" s="381"/>
      <c r="I34" s="381"/>
      <c r="J34" s="382"/>
      <c r="K34" s="381"/>
      <c r="L34" s="382"/>
      <c r="M34" s="381"/>
    </row>
    <row r="35" spans="1:14" s="234" customFormat="1" ht="17.25" customHeight="1" x14ac:dyDescent="0.15">
      <c r="A35" s="383" t="s">
        <v>384</v>
      </c>
      <c r="B35" s="384"/>
      <c r="C35" s="385"/>
      <c r="D35" s="385"/>
      <c r="E35" s="385"/>
      <c r="F35" s="385"/>
      <c r="G35" s="381"/>
      <c r="H35" s="381"/>
      <c r="I35" s="381"/>
      <c r="J35" s="386"/>
      <c r="K35" s="381"/>
      <c r="L35" s="386"/>
      <c r="M35" s="381"/>
    </row>
    <row r="36" spans="1:14" s="234" customFormat="1" ht="17.25" customHeight="1" x14ac:dyDescent="0.15">
      <c r="A36" s="383" t="s">
        <v>242</v>
      </c>
      <c r="B36" s="384"/>
      <c r="C36" s="385"/>
      <c r="D36" s="385"/>
      <c r="E36" s="385"/>
      <c r="F36" s="385"/>
      <c r="G36" s="381"/>
      <c r="H36" s="381"/>
      <c r="I36" s="381"/>
      <c r="J36" s="386"/>
      <c r="K36" s="381"/>
      <c r="L36" s="386"/>
      <c r="M36" s="381"/>
    </row>
    <row r="37" spans="1:14" s="234" customFormat="1" ht="17.25" customHeight="1" x14ac:dyDescent="0.15">
      <c r="A37" s="387" t="s">
        <v>385</v>
      </c>
      <c r="B37" s="384"/>
      <c r="C37" s="385"/>
      <c r="D37" s="388"/>
      <c r="E37" s="385"/>
      <c r="F37" s="385"/>
      <c r="G37" s="381"/>
      <c r="H37" s="381"/>
      <c r="I37" s="381"/>
      <c r="J37" s="386"/>
      <c r="K37" s="381"/>
      <c r="L37" s="386"/>
      <c r="M37" s="381"/>
    </row>
    <row r="38" spans="1:14" s="300" customFormat="1" ht="22.5" customHeight="1" x14ac:dyDescent="0.15">
      <c r="A38" s="383" t="s">
        <v>386</v>
      </c>
      <c r="B38" s="389"/>
      <c r="C38" s="389"/>
      <c r="D38" s="389"/>
      <c r="E38" s="389"/>
      <c r="F38" s="389"/>
      <c r="G38" s="389"/>
      <c r="H38" s="389"/>
      <c r="I38" s="389"/>
      <c r="J38" s="389"/>
      <c r="K38" s="389"/>
      <c r="L38" s="389"/>
      <c r="M38" s="389"/>
      <c r="N38" s="234"/>
    </row>
    <row r="39" spans="1:14" s="234" customFormat="1" ht="22.5" customHeight="1" x14ac:dyDescent="0.15">
      <c r="A39" s="383" t="s">
        <v>387</v>
      </c>
      <c r="B39" s="389"/>
      <c r="C39" s="389"/>
      <c r="D39" s="389"/>
      <c r="E39" s="390"/>
      <c r="F39" s="389"/>
      <c r="G39" s="389"/>
      <c r="H39" s="389"/>
      <c r="I39" s="389"/>
      <c r="J39" s="389"/>
      <c r="K39" s="389"/>
      <c r="L39" s="389"/>
      <c r="M39" s="389"/>
    </row>
    <row r="40" spans="1:14" s="234" customFormat="1" ht="22.5" customHeight="1" x14ac:dyDescent="0.15">
      <c r="A40" s="383" t="s">
        <v>388</v>
      </c>
      <c r="B40" s="389"/>
      <c r="C40" s="389"/>
      <c r="D40" s="389"/>
      <c r="E40" s="389"/>
      <c r="F40" s="389"/>
      <c r="G40" s="389"/>
      <c r="H40" s="389"/>
      <c r="I40" s="389"/>
      <c r="J40" s="389"/>
      <c r="K40" s="389"/>
      <c r="L40" s="389"/>
      <c r="M40" s="389"/>
    </row>
    <row r="41" spans="1:14" s="234" customFormat="1" ht="67.5" customHeight="1" x14ac:dyDescent="0.15"/>
    <row r="42" spans="1:14" s="234" customFormat="1" ht="22.5" customHeight="1" x14ac:dyDescent="0.15"/>
    <row r="43" spans="1:14" s="234" customFormat="1" ht="22.5" customHeight="1" x14ac:dyDescent="0.15"/>
    <row r="44" spans="1:14" s="234" customFormat="1" ht="22.5" customHeight="1" x14ac:dyDescent="0.15"/>
    <row r="45" spans="1:14" s="234" customFormat="1" ht="22.5" customHeight="1" x14ac:dyDescent="0.15"/>
    <row r="46" spans="1:14" s="234" customFormat="1" ht="22.5" customHeight="1" x14ac:dyDescent="0.15"/>
    <row r="47" spans="1:14" s="234" customFormat="1" ht="22.5" customHeight="1" x14ac:dyDescent="0.15"/>
    <row r="48" spans="1:14" s="234" customFormat="1" ht="22.5" customHeight="1" x14ac:dyDescent="0.15"/>
    <row r="49" spans="1:14" s="234" customFormat="1" ht="22.5" customHeight="1" x14ac:dyDescent="0.15"/>
    <row r="50" spans="1:14" s="234" customFormat="1" ht="22.5" customHeight="1" x14ac:dyDescent="0.15"/>
    <row r="51" spans="1:14" s="234" customFormat="1" ht="22.5" customHeight="1" x14ac:dyDescent="0.15"/>
    <row r="52" spans="1:14" s="234" customFormat="1" ht="22.5" customHeight="1" x14ac:dyDescent="0.15"/>
    <row r="53" spans="1:14" s="234" customFormat="1" ht="22.5" customHeight="1" x14ac:dyDescent="0.15"/>
    <row r="54" spans="1:14" s="234" customFormat="1" ht="22.5" customHeight="1" x14ac:dyDescent="0.15"/>
    <row r="55" spans="1:14" s="234" customFormat="1" ht="22.5" customHeight="1" x14ac:dyDescent="0.15"/>
    <row r="56" spans="1:14" s="234" customFormat="1" ht="22.5" customHeight="1" x14ac:dyDescent="0.15"/>
    <row r="57" spans="1:14" ht="22.5" customHeight="1" x14ac:dyDescent="0.2">
      <c r="A57" s="234"/>
      <c r="B57" s="234"/>
      <c r="C57" s="234"/>
      <c r="D57" s="234"/>
      <c r="E57" s="234"/>
      <c r="F57" s="234"/>
      <c r="G57" s="234"/>
      <c r="H57" s="234"/>
      <c r="I57" s="234"/>
      <c r="J57" s="234"/>
      <c r="K57" s="234"/>
      <c r="L57" s="234"/>
      <c r="M57" s="234"/>
      <c r="N57" s="234"/>
    </row>
    <row r="58" spans="1:14" ht="22.5" customHeight="1" x14ac:dyDescent="0.2">
      <c r="A58" s="234"/>
      <c r="B58" s="234"/>
      <c r="C58" s="234"/>
      <c r="D58" s="234"/>
      <c r="E58" s="234"/>
      <c r="F58" s="234"/>
      <c r="G58" s="234"/>
      <c r="H58" s="234"/>
      <c r="I58" s="234"/>
      <c r="J58" s="234"/>
      <c r="K58" s="234"/>
      <c r="L58" s="234"/>
      <c r="M58" s="234"/>
      <c r="N58" s="234"/>
    </row>
    <row r="59" spans="1:14" ht="22.5" customHeight="1" x14ac:dyDescent="0.2">
      <c r="A59" s="234"/>
      <c r="B59" s="234"/>
      <c r="C59" s="234"/>
      <c r="D59" s="234"/>
      <c r="E59" s="234"/>
      <c r="F59" s="234"/>
      <c r="G59" s="234"/>
      <c r="H59" s="234"/>
      <c r="I59" s="234"/>
      <c r="J59" s="234"/>
      <c r="K59" s="234"/>
      <c r="L59" s="234"/>
      <c r="M59" s="234"/>
      <c r="N59" s="234"/>
    </row>
    <row r="60" spans="1:14" ht="22.5" customHeight="1" x14ac:dyDescent="0.2">
      <c r="A60" s="234"/>
      <c r="B60" s="234"/>
      <c r="C60" s="234"/>
      <c r="D60" s="234"/>
      <c r="E60" s="234"/>
      <c r="F60" s="234"/>
      <c r="G60" s="234"/>
      <c r="H60" s="234"/>
      <c r="I60" s="234"/>
      <c r="J60" s="234"/>
      <c r="K60" s="234"/>
      <c r="L60" s="234"/>
      <c r="M60" s="234"/>
    </row>
    <row r="61" spans="1:14" ht="22.5" customHeight="1" x14ac:dyDescent="0.2">
      <c r="A61" s="234"/>
      <c r="B61" s="234"/>
      <c r="C61" s="234"/>
      <c r="D61" s="234"/>
      <c r="E61" s="234"/>
      <c r="F61" s="234"/>
      <c r="G61" s="234"/>
      <c r="H61" s="234"/>
      <c r="I61" s="234"/>
      <c r="J61" s="234"/>
      <c r="K61" s="234"/>
      <c r="L61" s="234"/>
      <c r="M61" s="234"/>
    </row>
    <row r="62" spans="1:14" ht="22.5" customHeight="1" x14ac:dyDescent="0.2">
      <c r="A62" s="234"/>
      <c r="B62" s="234"/>
      <c r="C62" s="234"/>
      <c r="D62" s="234"/>
      <c r="E62" s="234"/>
      <c r="F62" s="234"/>
      <c r="G62" s="234"/>
      <c r="H62" s="234"/>
      <c r="I62" s="234"/>
      <c r="J62" s="234"/>
      <c r="K62" s="234"/>
      <c r="L62" s="234"/>
      <c r="M62" s="234"/>
    </row>
    <row r="63" spans="1:14" x14ac:dyDescent="0.2">
      <c r="A63" s="234"/>
      <c r="B63" s="234"/>
      <c r="C63" s="234"/>
      <c r="D63" s="234"/>
      <c r="E63" s="234"/>
      <c r="F63" s="234"/>
      <c r="G63" s="234"/>
      <c r="H63" s="234"/>
      <c r="I63" s="234"/>
      <c r="J63" s="234"/>
      <c r="K63" s="234"/>
      <c r="L63" s="234"/>
      <c r="M63" s="234"/>
    </row>
    <row r="64" spans="1:14" x14ac:dyDescent="0.2">
      <c r="A64" s="234"/>
      <c r="B64" s="234"/>
      <c r="C64" s="234"/>
      <c r="D64" s="234"/>
      <c r="E64" s="234"/>
      <c r="F64" s="234"/>
      <c r="G64" s="234"/>
      <c r="H64" s="234"/>
      <c r="I64" s="234"/>
      <c r="J64" s="234"/>
      <c r="K64" s="234"/>
      <c r="L64" s="234"/>
      <c r="M64" s="234"/>
    </row>
    <row r="65" spans="1:6" x14ac:dyDescent="0.2">
      <c r="A65" s="234"/>
    </row>
    <row r="66" spans="1:6" x14ac:dyDescent="0.2">
      <c r="E66" s="391"/>
      <c r="F66" s="391"/>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D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2" firstPageNumber="2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view="pageBreakPreview" zoomScale="70" zoomScaleNormal="70" zoomScaleSheetLayoutView="70" workbookViewId="0">
      <selection activeCell="D4" sqref="D4"/>
    </sheetView>
  </sheetViews>
  <sheetFormatPr defaultRowHeight="17.25" x14ac:dyDescent="0.2"/>
  <cols>
    <col min="1" max="4" width="4.625" style="233" customWidth="1"/>
    <col min="5" max="5" width="13.25" style="233" customWidth="1"/>
    <col min="6" max="6" width="19.125" style="233" customWidth="1"/>
    <col min="7" max="7" width="12.125" style="233" customWidth="1"/>
    <col min="8" max="8" width="11.25" style="233" customWidth="1"/>
    <col min="9" max="9" width="10.125" style="233" customWidth="1"/>
    <col min="10" max="10" width="11.25" style="233" customWidth="1"/>
    <col min="11" max="11" width="10.125" style="233" customWidth="1"/>
    <col min="12" max="12" width="11.25" style="233" customWidth="1"/>
    <col min="13" max="13" width="10.125" style="233" customWidth="1"/>
    <col min="14" max="14" width="1.875" style="233" customWidth="1"/>
    <col min="15" max="16384" width="9" style="233"/>
  </cols>
  <sheetData>
    <row r="1" spans="1:13" s="234" customFormat="1" ht="18.75" customHeight="1" x14ac:dyDescent="0.2">
      <c r="A1" s="392" t="s">
        <v>389</v>
      </c>
      <c r="B1" s="392"/>
      <c r="C1" s="392"/>
      <c r="D1" s="393"/>
      <c r="E1" s="393"/>
      <c r="F1" s="393"/>
      <c r="G1" s="393"/>
      <c r="H1" s="233"/>
      <c r="I1" s="233"/>
      <c r="J1" s="394"/>
      <c r="K1" s="389"/>
      <c r="L1" s="394"/>
      <c r="M1" s="389"/>
    </row>
    <row r="2" spans="1:13" ht="19.5" customHeight="1" thickBot="1" x14ac:dyDescent="0.25">
      <c r="A2" s="234" t="s">
        <v>338</v>
      </c>
      <c r="B2" s="234"/>
      <c r="C2" s="234"/>
      <c r="D2" s="234"/>
      <c r="E2" s="234"/>
      <c r="F2" s="234"/>
      <c r="G2" s="234"/>
      <c r="H2" s="234"/>
      <c r="I2" s="234"/>
      <c r="J2" s="235"/>
      <c r="K2" s="235"/>
      <c r="L2" s="235" t="s">
        <v>339</v>
      </c>
      <c r="M2" s="235"/>
    </row>
    <row r="3" spans="1:13" s="234" customFormat="1" ht="19.5" customHeight="1" x14ac:dyDescent="0.15">
      <c r="A3" s="237" t="s">
        <v>0</v>
      </c>
      <c r="B3" s="238"/>
      <c r="C3" s="239" t="s">
        <v>233</v>
      </c>
      <c r="D3" s="239" t="s">
        <v>234</v>
      </c>
      <c r="E3" s="240" t="s">
        <v>1</v>
      </c>
      <c r="F3" s="240" t="s">
        <v>2</v>
      </c>
      <c r="G3" s="241" t="s">
        <v>342</v>
      </c>
      <c r="H3" s="242" t="s">
        <v>304</v>
      </c>
      <c r="I3" s="243"/>
      <c r="J3" s="242" t="s">
        <v>332</v>
      </c>
      <c r="K3" s="244"/>
      <c r="L3" s="242" t="s">
        <v>335</v>
      </c>
      <c r="M3" s="245"/>
    </row>
    <row r="4" spans="1:13" s="300" customFormat="1" ht="19.5" customHeight="1" thickBot="1" x14ac:dyDescent="0.2">
      <c r="A4" s="246"/>
      <c r="B4" s="247"/>
      <c r="C4" s="248"/>
      <c r="D4" s="248"/>
      <c r="E4" s="249"/>
      <c r="F4" s="249"/>
      <c r="G4" s="250"/>
      <c r="H4" s="251" t="s">
        <v>344</v>
      </c>
      <c r="I4" s="252" t="s">
        <v>345</v>
      </c>
      <c r="J4" s="251" t="s">
        <v>344</v>
      </c>
      <c r="K4" s="253" t="s">
        <v>345</v>
      </c>
      <c r="L4" s="251" t="s">
        <v>344</v>
      </c>
      <c r="M4" s="254" t="s">
        <v>345</v>
      </c>
    </row>
    <row r="5" spans="1:13" s="234" customFormat="1" ht="55.5" customHeight="1" x14ac:dyDescent="0.15">
      <c r="A5" s="255" t="s">
        <v>247</v>
      </c>
      <c r="B5" s="256"/>
      <c r="C5" s="257" t="s">
        <v>347</v>
      </c>
      <c r="D5" s="258" t="s">
        <v>253</v>
      </c>
      <c r="E5" s="259">
        <v>30768</v>
      </c>
      <c r="F5" s="260" t="s">
        <v>250</v>
      </c>
      <c r="G5" s="395" t="s">
        <v>390</v>
      </c>
      <c r="H5" s="396">
        <v>0.14000000000000001</v>
      </c>
      <c r="I5" s="397" t="s">
        <v>333</v>
      </c>
      <c r="J5" s="396">
        <v>0.14000000000000001</v>
      </c>
      <c r="K5" s="398" t="s">
        <v>333</v>
      </c>
      <c r="L5" s="311">
        <v>0.16</v>
      </c>
      <c r="M5" s="399" t="s">
        <v>333</v>
      </c>
    </row>
    <row r="6" spans="1:13" s="234" customFormat="1" ht="55.5" customHeight="1" thickBot="1" x14ac:dyDescent="0.2">
      <c r="A6" s="400" t="s">
        <v>350</v>
      </c>
      <c r="B6" s="401"/>
      <c r="C6" s="269" t="s">
        <v>351</v>
      </c>
      <c r="D6" s="269" t="s">
        <v>253</v>
      </c>
      <c r="E6" s="270">
        <v>30768</v>
      </c>
      <c r="F6" s="271" t="s">
        <v>254</v>
      </c>
      <c r="G6" s="402" t="s">
        <v>391</v>
      </c>
      <c r="H6" s="403">
        <v>0.15</v>
      </c>
      <c r="I6" s="253" t="s">
        <v>333</v>
      </c>
      <c r="J6" s="403">
        <v>0.15</v>
      </c>
      <c r="K6" s="252" t="s">
        <v>333</v>
      </c>
      <c r="L6" s="404">
        <v>0.16</v>
      </c>
      <c r="M6" s="254" t="s">
        <v>333</v>
      </c>
    </row>
    <row r="7" spans="1:13" s="234" customFormat="1" ht="19.5" customHeight="1" x14ac:dyDescent="0.15">
      <c r="A7" s="278"/>
      <c r="B7" s="278"/>
      <c r="C7" s="278"/>
      <c r="D7" s="278"/>
      <c r="E7" s="279"/>
      <c r="F7" s="280"/>
      <c r="G7" s="279"/>
      <c r="H7" s="282"/>
      <c r="I7" s="283"/>
      <c r="J7" s="282"/>
      <c r="K7" s="283"/>
      <c r="L7" s="282"/>
      <c r="M7" s="283"/>
    </row>
    <row r="8" spans="1:13" s="234" customFormat="1" ht="19.5" customHeight="1" thickBot="1" x14ac:dyDescent="0.25">
      <c r="A8" s="284" t="s">
        <v>353</v>
      </c>
      <c r="B8" s="284"/>
      <c r="C8" s="284"/>
      <c r="D8" s="284"/>
      <c r="E8" s="284"/>
      <c r="F8" s="284"/>
      <c r="G8" s="284"/>
      <c r="H8" s="284"/>
      <c r="I8" s="284"/>
      <c r="J8" s="284"/>
      <c r="K8" s="284"/>
      <c r="L8" s="284" t="s">
        <v>354</v>
      </c>
      <c r="M8" s="284"/>
    </row>
    <row r="9" spans="1:13" s="234" customFormat="1" ht="19.5" customHeight="1" x14ac:dyDescent="0.15">
      <c r="A9" s="285" t="s">
        <v>355</v>
      </c>
      <c r="B9" s="286"/>
      <c r="C9" s="286" t="s">
        <v>356</v>
      </c>
      <c r="D9" s="286" t="s">
        <v>357</v>
      </c>
      <c r="E9" s="287" t="s">
        <v>340</v>
      </c>
      <c r="F9" s="288" t="s">
        <v>341</v>
      </c>
      <c r="G9" s="405" t="s">
        <v>342</v>
      </c>
      <c r="H9" s="290" t="s">
        <v>304</v>
      </c>
      <c r="I9" s="243"/>
      <c r="J9" s="242" t="s">
        <v>332</v>
      </c>
      <c r="K9" s="243"/>
      <c r="L9" s="244" t="s">
        <v>335</v>
      </c>
      <c r="M9" s="245"/>
    </row>
    <row r="10" spans="1:13" s="234" customFormat="1" ht="19.5" customHeight="1" thickBot="1" x14ac:dyDescent="0.2">
      <c r="A10" s="291"/>
      <c r="B10" s="292"/>
      <c r="C10" s="292"/>
      <c r="D10" s="292"/>
      <c r="E10" s="293"/>
      <c r="F10" s="294"/>
      <c r="G10" s="406"/>
      <c r="H10" s="296" t="s">
        <v>343</v>
      </c>
      <c r="I10" s="297" t="s">
        <v>358</v>
      </c>
      <c r="J10" s="297" t="s">
        <v>343</v>
      </c>
      <c r="K10" s="298" t="s">
        <v>358</v>
      </c>
      <c r="L10" s="297" t="s">
        <v>343</v>
      </c>
      <c r="M10" s="299" t="s">
        <v>358</v>
      </c>
    </row>
    <row r="11" spans="1:13" s="234" customFormat="1" ht="19.5" customHeight="1" x14ac:dyDescent="0.15">
      <c r="A11" s="313" t="s">
        <v>359</v>
      </c>
      <c r="B11" s="314"/>
      <c r="C11" s="315" t="s">
        <v>360</v>
      </c>
      <c r="D11" s="315" t="s">
        <v>361</v>
      </c>
      <c r="E11" s="316">
        <v>38506</v>
      </c>
      <c r="F11" s="407" t="s">
        <v>362</v>
      </c>
      <c r="G11" s="408" t="s">
        <v>392</v>
      </c>
      <c r="H11" s="409">
        <v>4.5999999999999999E-2</v>
      </c>
      <c r="I11" s="310" t="str">
        <f>IF(H14&gt;0.09,"×","○")</f>
        <v>○</v>
      </c>
      <c r="J11" s="410">
        <v>6.4000000000000001E-2</v>
      </c>
      <c r="K11" s="310" t="str">
        <f>IF(J14&gt;0.09,"×","○")</f>
        <v>○</v>
      </c>
      <c r="L11" s="411">
        <v>6.4000000000000001E-2</v>
      </c>
      <c r="M11" s="324" t="str">
        <f>IF(L14&gt;0.09,"×","○")</f>
        <v>○</v>
      </c>
    </row>
    <row r="12" spans="1:13" s="234" customFormat="1" ht="19.5" customHeight="1" x14ac:dyDescent="0.15">
      <c r="A12" s="313"/>
      <c r="B12" s="314"/>
      <c r="C12" s="315"/>
      <c r="D12" s="315"/>
      <c r="E12" s="316"/>
      <c r="F12" s="317" t="s">
        <v>363</v>
      </c>
      <c r="G12" s="412"/>
      <c r="H12" s="413">
        <v>4.9000000000000002E-2</v>
      </c>
      <c r="I12" s="322"/>
      <c r="J12" s="414">
        <v>7.0999999999999994E-2</v>
      </c>
      <c r="K12" s="322" t="str">
        <f>IF(J12&gt;3,"×","○")</f>
        <v>○</v>
      </c>
      <c r="L12" s="415">
        <v>7.0999999999999994E-2</v>
      </c>
      <c r="M12" s="324" t="str">
        <f>IF(L12&gt;3,"×","○")</f>
        <v>○</v>
      </c>
    </row>
    <row r="13" spans="1:13" s="234" customFormat="1" ht="19.5" customHeight="1" x14ac:dyDescent="0.15">
      <c r="A13" s="313"/>
      <c r="B13" s="314"/>
      <c r="C13" s="315"/>
      <c r="D13" s="315"/>
      <c r="E13" s="316"/>
      <c r="F13" s="317" t="s">
        <v>273</v>
      </c>
      <c r="G13" s="412"/>
      <c r="H13" s="413">
        <v>0.04</v>
      </c>
      <c r="I13" s="322"/>
      <c r="J13" s="414">
        <v>5.6000000000000001E-2</v>
      </c>
      <c r="K13" s="322" t="str">
        <f>IF(J13&gt;3,"×","○")</f>
        <v>○</v>
      </c>
      <c r="L13" s="415">
        <v>5.5E-2</v>
      </c>
      <c r="M13" s="324" t="str">
        <f>IF(L13&gt;3,"×","○")</f>
        <v>○</v>
      </c>
    </row>
    <row r="14" spans="1:13" s="234" customFormat="1" ht="23.45" customHeight="1" x14ac:dyDescent="0.15">
      <c r="A14" s="325"/>
      <c r="B14" s="326"/>
      <c r="C14" s="327"/>
      <c r="D14" s="327"/>
      <c r="E14" s="328"/>
      <c r="F14" s="318" t="s">
        <v>364</v>
      </c>
      <c r="G14" s="416"/>
      <c r="H14" s="417">
        <v>4.4999999999999998E-2</v>
      </c>
      <c r="I14" s="333"/>
      <c r="J14" s="418">
        <v>6.4000000000000001E-2</v>
      </c>
      <c r="K14" s="333" t="str">
        <f>IF(J14&gt;3,"×","○")</f>
        <v>○</v>
      </c>
      <c r="L14" s="419">
        <v>6.3E-2</v>
      </c>
      <c r="M14" s="335" t="str">
        <f>IF(L14&gt;3,"×","○")</f>
        <v>○</v>
      </c>
    </row>
    <row r="15" spans="1:13" s="234" customFormat="1" ht="55.5" customHeight="1" x14ac:dyDescent="0.15">
      <c r="A15" s="336" t="s">
        <v>365</v>
      </c>
      <c r="B15" s="337" t="s">
        <v>366</v>
      </c>
      <c r="C15" s="338" t="s">
        <v>360</v>
      </c>
      <c r="D15" s="338" t="s">
        <v>361</v>
      </c>
      <c r="E15" s="339">
        <v>38506</v>
      </c>
      <c r="F15" s="317" t="s">
        <v>284</v>
      </c>
      <c r="G15" s="420" t="s">
        <v>392</v>
      </c>
      <c r="H15" s="417">
        <v>3.6999999999999998E-2</v>
      </c>
      <c r="I15" s="421" t="str">
        <f>IF(H15&gt;0.09,"×","○")</f>
        <v>○</v>
      </c>
      <c r="J15" s="418">
        <v>4.4999999999999998E-2</v>
      </c>
      <c r="K15" s="422" t="str">
        <f>IF(J15&gt;0.09,"×","○")</f>
        <v>○</v>
      </c>
      <c r="L15" s="419">
        <v>4.8000000000000001E-2</v>
      </c>
      <c r="M15" s="423" t="str">
        <f>IF(L15&gt;0.09,"×","○")</f>
        <v>○</v>
      </c>
    </row>
    <row r="16" spans="1:13" s="234" customFormat="1" ht="19.5" customHeight="1" x14ac:dyDescent="0.15">
      <c r="A16" s="344" t="s">
        <v>365</v>
      </c>
      <c r="B16" s="345" t="s">
        <v>367</v>
      </c>
      <c r="C16" s="346" t="s">
        <v>368</v>
      </c>
      <c r="D16" s="346" t="s">
        <v>361</v>
      </c>
      <c r="E16" s="347">
        <v>38506</v>
      </c>
      <c r="F16" s="317" t="s">
        <v>369</v>
      </c>
      <c r="G16" s="412" t="s">
        <v>392</v>
      </c>
      <c r="H16" s="413">
        <v>6.7000000000000004E-2</v>
      </c>
      <c r="I16" s="349" t="str">
        <f>IF(H20&gt;0.09,"×","○")</f>
        <v>○</v>
      </c>
      <c r="J16" s="414">
        <v>7.3999999999999996E-2</v>
      </c>
      <c r="K16" s="349" t="str">
        <f>IF(J20&gt;0.09,"×","○")</f>
        <v>○</v>
      </c>
      <c r="L16" s="415">
        <v>7.1999999999999995E-2</v>
      </c>
      <c r="M16" s="350" t="str">
        <f>IF(L20&gt;0.09,"×","○")</f>
        <v>○</v>
      </c>
    </row>
    <row r="17" spans="1:13" s="234" customFormat="1" ht="19.5" customHeight="1" x14ac:dyDescent="0.15">
      <c r="A17" s="351"/>
      <c r="B17" s="352"/>
      <c r="C17" s="315"/>
      <c r="D17" s="315"/>
      <c r="E17" s="316"/>
      <c r="F17" s="317" t="s">
        <v>370</v>
      </c>
      <c r="G17" s="412"/>
      <c r="H17" s="413">
        <v>5.8000000000000003E-2</v>
      </c>
      <c r="I17" s="322"/>
      <c r="J17" s="414">
        <v>0.1</v>
      </c>
      <c r="K17" s="322"/>
      <c r="L17" s="415">
        <v>7.6999999999999999E-2</v>
      </c>
      <c r="M17" s="324"/>
    </row>
    <row r="18" spans="1:13" s="234" customFormat="1" ht="19.5" customHeight="1" x14ac:dyDescent="0.15">
      <c r="A18" s="351"/>
      <c r="B18" s="352"/>
      <c r="C18" s="315"/>
      <c r="D18" s="315"/>
      <c r="E18" s="316"/>
      <c r="F18" s="317" t="s">
        <v>371</v>
      </c>
      <c r="G18" s="412"/>
      <c r="H18" s="413">
        <v>4.8000000000000001E-2</v>
      </c>
      <c r="I18" s="322"/>
      <c r="J18" s="414">
        <v>8.5999999999999993E-2</v>
      </c>
      <c r="K18" s="322"/>
      <c r="L18" s="415">
        <v>6.4000000000000001E-2</v>
      </c>
      <c r="M18" s="324"/>
    </row>
    <row r="19" spans="1:13" s="234" customFormat="1" ht="19.5" customHeight="1" x14ac:dyDescent="0.15">
      <c r="A19" s="351"/>
      <c r="B19" s="352"/>
      <c r="C19" s="315"/>
      <c r="D19" s="315"/>
      <c r="E19" s="316"/>
      <c r="F19" s="317" t="s">
        <v>372</v>
      </c>
      <c r="G19" s="412"/>
      <c r="H19" s="413">
        <v>4.8999999999999995E-2</v>
      </c>
      <c r="I19" s="322"/>
      <c r="J19" s="414">
        <v>5.8000000000000003E-2</v>
      </c>
      <c r="K19" s="322"/>
      <c r="L19" s="415">
        <v>6.3E-2</v>
      </c>
      <c r="M19" s="324"/>
    </row>
    <row r="20" spans="1:13" s="234" customFormat="1" ht="23.45" customHeight="1" x14ac:dyDescent="0.15">
      <c r="A20" s="353"/>
      <c r="B20" s="354"/>
      <c r="C20" s="327"/>
      <c r="D20" s="327"/>
      <c r="E20" s="328"/>
      <c r="F20" s="318" t="s">
        <v>373</v>
      </c>
      <c r="G20" s="416"/>
      <c r="H20" s="417">
        <v>7.3999999999999996E-2</v>
      </c>
      <c r="I20" s="333"/>
      <c r="J20" s="418">
        <v>8.5000000000000006E-2</v>
      </c>
      <c r="K20" s="333"/>
      <c r="L20" s="419">
        <v>6.7000000000000004E-2</v>
      </c>
      <c r="M20" s="335"/>
    </row>
    <row r="21" spans="1:13" s="234" customFormat="1" ht="19.5" customHeight="1" x14ac:dyDescent="0.15">
      <c r="A21" s="358" t="s">
        <v>374</v>
      </c>
      <c r="B21" s="359"/>
      <c r="C21" s="346" t="s">
        <v>346</v>
      </c>
      <c r="D21" s="346" t="s">
        <v>361</v>
      </c>
      <c r="E21" s="347">
        <v>38506</v>
      </c>
      <c r="F21" s="317" t="s">
        <v>375</v>
      </c>
      <c r="G21" s="412" t="s">
        <v>393</v>
      </c>
      <c r="H21" s="413">
        <v>4.5999999999999999E-2</v>
      </c>
      <c r="I21" s="349" t="str">
        <f>IF(H29&gt;0.05,"×","○")</f>
        <v>○</v>
      </c>
      <c r="J21" s="414">
        <v>8.5999999999999993E-2</v>
      </c>
      <c r="K21" s="349" t="str">
        <f>IF(J29&gt;0.05,"×","○")</f>
        <v>×</v>
      </c>
      <c r="L21" s="415">
        <v>6.3E-2</v>
      </c>
      <c r="M21" s="350" t="str">
        <f>IF(L29&gt;0.05,"×","○")</f>
        <v>○</v>
      </c>
    </row>
    <row r="22" spans="1:13" s="234" customFormat="1" ht="19.5" customHeight="1" x14ac:dyDescent="0.15">
      <c r="A22" s="313"/>
      <c r="B22" s="314"/>
      <c r="C22" s="315"/>
      <c r="D22" s="315"/>
      <c r="E22" s="316"/>
      <c r="F22" s="317" t="s">
        <v>377</v>
      </c>
      <c r="G22" s="412"/>
      <c r="H22" s="413">
        <v>0.04</v>
      </c>
      <c r="I22" s="322"/>
      <c r="J22" s="414">
        <v>5.5E-2</v>
      </c>
      <c r="K22" s="322"/>
      <c r="L22" s="415">
        <v>5.8999999999999997E-2</v>
      </c>
      <c r="M22" s="324"/>
    </row>
    <row r="23" spans="1:13" s="234" customFormat="1" ht="19.5" customHeight="1" x14ac:dyDescent="0.15">
      <c r="A23" s="313"/>
      <c r="B23" s="314"/>
      <c r="C23" s="315"/>
      <c r="D23" s="315"/>
      <c r="E23" s="316"/>
      <c r="F23" s="317" t="s">
        <v>277</v>
      </c>
      <c r="G23" s="412"/>
      <c r="H23" s="413">
        <v>3.6999999999999998E-2</v>
      </c>
      <c r="I23" s="322"/>
      <c r="J23" s="414">
        <v>5.6000000000000001E-2</v>
      </c>
      <c r="K23" s="322"/>
      <c r="L23" s="415">
        <v>5.0999999999999997E-2</v>
      </c>
      <c r="M23" s="324"/>
    </row>
    <row r="24" spans="1:13" s="234" customFormat="1" ht="23.25" customHeight="1" x14ac:dyDescent="0.15">
      <c r="A24" s="313"/>
      <c r="B24" s="314"/>
      <c r="C24" s="315"/>
      <c r="D24" s="315"/>
      <c r="E24" s="316"/>
      <c r="F24" s="317" t="s">
        <v>280</v>
      </c>
      <c r="G24" s="412"/>
      <c r="H24" s="413">
        <v>6.6000000000000003E-2</v>
      </c>
      <c r="I24" s="322"/>
      <c r="J24" s="414">
        <v>5.1999999999999998E-2</v>
      </c>
      <c r="K24" s="322"/>
      <c r="L24" s="415">
        <v>5.8000000000000003E-2</v>
      </c>
      <c r="M24" s="324"/>
    </row>
    <row r="25" spans="1:13" s="234" customFormat="1" ht="19.5" customHeight="1" x14ac:dyDescent="0.15">
      <c r="A25" s="313"/>
      <c r="B25" s="314"/>
      <c r="C25" s="315"/>
      <c r="D25" s="315"/>
      <c r="E25" s="316"/>
      <c r="F25" s="317" t="s">
        <v>281</v>
      </c>
      <c r="G25" s="412"/>
      <c r="H25" s="413">
        <v>3.9E-2</v>
      </c>
      <c r="I25" s="322"/>
      <c r="J25" s="414">
        <v>4.2999999999999997E-2</v>
      </c>
      <c r="K25" s="322"/>
      <c r="L25" s="415">
        <v>0.04</v>
      </c>
      <c r="M25" s="324"/>
    </row>
    <row r="26" spans="1:13" s="234" customFormat="1" ht="19.5" customHeight="1" x14ac:dyDescent="0.15">
      <c r="A26" s="313"/>
      <c r="B26" s="314"/>
      <c r="C26" s="315"/>
      <c r="D26" s="315"/>
      <c r="E26" s="316"/>
      <c r="F26" s="317" t="s">
        <v>282</v>
      </c>
      <c r="G26" s="412"/>
      <c r="H26" s="413">
        <v>3.3000000000000002E-2</v>
      </c>
      <c r="I26" s="322"/>
      <c r="J26" s="414">
        <v>4.1000000000000002E-2</v>
      </c>
      <c r="K26" s="322"/>
      <c r="L26" s="415">
        <v>3.9E-2</v>
      </c>
      <c r="M26" s="324"/>
    </row>
    <row r="27" spans="1:13" s="234" customFormat="1" ht="19.5" customHeight="1" x14ac:dyDescent="0.15">
      <c r="A27" s="313"/>
      <c r="B27" s="314"/>
      <c r="C27" s="315"/>
      <c r="D27" s="315"/>
      <c r="E27" s="316"/>
      <c r="F27" s="317" t="s">
        <v>278</v>
      </c>
      <c r="G27" s="412"/>
      <c r="H27" s="413">
        <v>4.2999999999999997E-2</v>
      </c>
      <c r="I27" s="322"/>
      <c r="J27" s="414">
        <v>0.05</v>
      </c>
      <c r="K27" s="322"/>
      <c r="L27" s="415">
        <v>4.8000000000000001E-2</v>
      </c>
      <c r="M27" s="324"/>
    </row>
    <row r="28" spans="1:13" s="234" customFormat="1" ht="23.25" customHeight="1" x14ac:dyDescent="0.15">
      <c r="A28" s="313"/>
      <c r="B28" s="314"/>
      <c r="C28" s="315"/>
      <c r="D28" s="315"/>
      <c r="E28" s="316"/>
      <c r="F28" s="317" t="s">
        <v>279</v>
      </c>
      <c r="G28" s="412"/>
      <c r="H28" s="413">
        <v>3.7999999999999999E-2</v>
      </c>
      <c r="I28" s="322"/>
      <c r="J28" s="414">
        <v>4.8000000000000001E-2</v>
      </c>
      <c r="K28" s="322"/>
      <c r="L28" s="415">
        <v>4.5999999999999999E-2</v>
      </c>
      <c r="M28" s="324"/>
    </row>
    <row r="29" spans="1:13" s="234" customFormat="1" ht="23.45" customHeight="1" x14ac:dyDescent="0.15">
      <c r="A29" s="325"/>
      <c r="B29" s="326"/>
      <c r="C29" s="327"/>
      <c r="D29" s="327"/>
      <c r="E29" s="328"/>
      <c r="F29" s="318" t="s">
        <v>373</v>
      </c>
      <c r="G29" s="416"/>
      <c r="H29" s="417">
        <v>4.3999999999999997E-2</v>
      </c>
      <c r="I29" s="333"/>
      <c r="J29" s="418">
        <v>5.2999999999999999E-2</v>
      </c>
      <c r="K29" s="333"/>
      <c r="L29" s="419">
        <v>4.9000000000000002E-2</v>
      </c>
      <c r="M29" s="335"/>
    </row>
    <row r="30" spans="1:13" s="234" customFormat="1" ht="17.25" customHeight="1" x14ac:dyDescent="0.15">
      <c r="A30" s="344" t="s">
        <v>378</v>
      </c>
      <c r="B30" s="345" t="s">
        <v>379</v>
      </c>
      <c r="C30" s="363" t="s">
        <v>380</v>
      </c>
      <c r="D30" s="363" t="s">
        <v>361</v>
      </c>
      <c r="E30" s="347">
        <v>38506</v>
      </c>
      <c r="F30" s="317" t="s">
        <v>287</v>
      </c>
      <c r="G30" s="424" t="s">
        <v>390</v>
      </c>
      <c r="H30" s="413">
        <v>2.7E-2</v>
      </c>
      <c r="I30" s="349" t="str">
        <f>IF(H33&gt;0.03,"×","○")</f>
        <v>○</v>
      </c>
      <c r="J30" s="414">
        <v>3.5000000000000003E-2</v>
      </c>
      <c r="K30" s="349" t="str">
        <f>IF(J33&gt;0.03,"×","○")</f>
        <v>×</v>
      </c>
      <c r="L30" s="415">
        <v>3.1E-2</v>
      </c>
      <c r="M30" s="350" t="str">
        <f>IF(L33&gt;0.03,"×","○")</f>
        <v>○</v>
      </c>
    </row>
    <row r="31" spans="1:13" s="234" customFormat="1" ht="17.25" customHeight="1" x14ac:dyDescent="0.15">
      <c r="A31" s="351"/>
      <c r="B31" s="352"/>
      <c r="C31" s="363"/>
      <c r="D31" s="363"/>
      <c r="E31" s="315"/>
      <c r="F31" s="317" t="s">
        <v>288</v>
      </c>
      <c r="G31" s="424"/>
      <c r="H31" s="413">
        <v>2.1999999999999999E-2</v>
      </c>
      <c r="I31" s="322"/>
      <c r="J31" s="414">
        <v>3.2000000000000001E-2</v>
      </c>
      <c r="K31" s="322"/>
      <c r="L31" s="415">
        <v>2.5000000000000001E-2</v>
      </c>
      <c r="M31" s="324"/>
    </row>
    <row r="32" spans="1:13" s="234" customFormat="1" ht="17.25" customHeight="1" x14ac:dyDescent="0.15">
      <c r="A32" s="351"/>
      <c r="B32" s="352"/>
      <c r="C32" s="346"/>
      <c r="D32" s="346"/>
      <c r="E32" s="315"/>
      <c r="F32" s="317" t="s">
        <v>383</v>
      </c>
      <c r="G32" s="424"/>
      <c r="H32" s="413">
        <v>1.2999999999999999E-2</v>
      </c>
      <c r="I32" s="322"/>
      <c r="J32" s="414">
        <v>1.6E-2</v>
      </c>
      <c r="K32" s="322"/>
      <c r="L32" s="415">
        <v>1.2999999999999999E-2</v>
      </c>
      <c r="M32" s="324"/>
    </row>
    <row r="33" spans="1:13" s="234" customFormat="1" ht="23.45" customHeight="1" thickBot="1" x14ac:dyDescent="0.2">
      <c r="A33" s="364"/>
      <c r="B33" s="365"/>
      <c r="C33" s="366"/>
      <c r="D33" s="366"/>
      <c r="E33" s="367"/>
      <c r="F33" s="368" t="s">
        <v>373</v>
      </c>
      <c r="G33" s="425"/>
      <c r="H33" s="426">
        <v>2.5000000000000001E-2</v>
      </c>
      <c r="I33" s="373"/>
      <c r="J33" s="427">
        <v>3.1E-2</v>
      </c>
      <c r="K33" s="373"/>
      <c r="L33" s="428">
        <v>2.4E-2</v>
      </c>
      <c r="M33" s="375"/>
    </row>
    <row r="34" spans="1:13" s="234" customFormat="1" ht="17.25" customHeight="1" x14ac:dyDescent="0.15">
      <c r="A34" s="376" t="s">
        <v>240</v>
      </c>
      <c r="B34" s="377"/>
      <c r="C34" s="377"/>
      <c r="D34" s="378"/>
      <c r="E34" s="379"/>
      <c r="F34" s="380"/>
      <c r="G34" s="381"/>
      <c r="H34" s="381"/>
      <c r="I34" s="381"/>
      <c r="J34" s="382"/>
      <c r="K34" s="381"/>
      <c r="L34" s="382"/>
      <c r="M34" s="381"/>
    </row>
    <row r="35" spans="1:13" s="234" customFormat="1" ht="17.25" customHeight="1" x14ac:dyDescent="0.15">
      <c r="A35" s="383" t="s">
        <v>384</v>
      </c>
      <c r="B35" s="384"/>
      <c r="C35" s="385"/>
      <c r="D35" s="385"/>
      <c r="E35" s="385"/>
      <c r="F35" s="385"/>
      <c r="G35" s="381"/>
      <c r="H35" s="381"/>
      <c r="I35" s="381"/>
      <c r="J35" s="386"/>
      <c r="K35" s="381"/>
      <c r="L35" s="386"/>
      <c r="M35" s="381"/>
    </row>
    <row r="36" spans="1:13" s="234" customFormat="1" ht="17.25" customHeight="1" x14ac:dyDescent="0.15">
      <c r="A36" s="383" t="s">
        <v>242</v>
      </c>
      <c r="B36" s="384"/>
      <c r="C36" s="385"/>
      <c r="D36" s="385"/>
      <c r="E36" s="385"/>
      <c r="F36" s="385"/>
      <c r="G36" s="381"/>
      <c r="H36" s="381"/>
      <c r="I36" s="381"/>
      <c r="J36" s="386"/>
      <c r="K36" s="381"/>
      <c r="L36" s="386"/>
      <c r="M36" s="381"/>
    </row>
    <row r="37" spans="1:13" s="234" customFormat="1" ht="17.25" customHeight="1" x14ac:dyDescent="0.15">
      <c r="A37" s="387" t="s">
        <v>385</v>
      </c>
      <c r="B37" s="384"/>
      <c r="C37" s="385"/>
      <c r="D37" s="388"/>
      <c r="E37" s="385"/>
      <c r="F37" s="385"/>
      <c r="G37" s="381"/>
      <c r="H37" s="381"/>
      <c r="I37" s="381"/>
      <c r="J37" s="386"/>
      <c r="K37" s="381"/>
      <c r="L37" s="386"/>
      <c r="M37" s="381"/>
    </row>
    <row r="38" spans="1:13" s="234" customFormat="1" ht="22.5" customHeight="1" x14ac:dyDescent="0.15">
      <c r="A38" s="383" t="s">
        <v>386</v>
      </c>
      <c r="B38" s="389"/>
      <c r="C38" s="389"/>
      <c r="D38" s="389"/>
      <c r="E38" s="390"/>
      <c r="F38" s="389"/>
      <c r="G38" s="389"/>
      <c r="H38" s="389"/>
      <c r="I38" s="389"/>
      <c r="J38" s="389"/>
      <c r="K38" s="389"/>
      <c r="L38" s="389"/>
      <c r="M38" s="389"/>
    </row>
    <row r="39" spans="1:13" s="234" customFormat="1" ht="22.5" customHeight="1" x14ac:dyDescent="0.15">
      <c r="A39" s="383" t="s">
        <v>394</v>
      </c>
      <c r="B39" s="389"/>
      <c r="C39" s="389"/>
      <c r="D39" s="389"/>
      <c r="E39" s="389"/>
      <c r="F39" s="389"/>
      <c r="G39" s="389"/>
      <c r="H39" s="389"/>
      <c r="I39" s="389"/>
      <c r="J39" s="389"/>
      <c r="K39" s="389"/>
      <c r="L39" s="389"/>
      <c r="M39" s="389"/>
    </row>
    <row r="40" spans="1:13" s="234" customFormat="1" ht="22.5" customHeight="1" x14ac:dyDescent="0.15">
      <c r="A40" s="383" t="s">
        <v>388</v>
      </c>
      <c r="H40" s="389"/>
      <c r="I40" s="389"/>
    </row>
    <row r="41" spans="1:13" s="234" customFormat="1" ht="67.5" customHeight="1" x14ac:dyDescent="0.15"/>
    <row r="42" spans="1:13" s="234" customFormat="1" ht="22.5" customHeight="1" x14ac:dyDescent="0.15"/>
    <row r="43" spans="1:13" s="234" customFormat="1" ht="22.5" customHeight="1" x14ac:dyDescent="0.15"/>
    <row r="44" spans="1:13" s="234" customFormat="1" ht="22.5" customHeight="1" x14ac:dyDescent="0.15"/>
    <row r="45" spans="1:13" s="234" customFormat="1" ht="22.5" customHeight="1" x14ac:dyDescent="0.15"/>
    <row r="46" spans="1:13" s="234" customFormat="1" ht="22.5" customHeight="1" x14ac:dyDescent="0.15"/>
    <row r="47" spans="1:13" s="234" customFormat="1" ht="22.5" customHeight="1" x14ac:dyDescent="0.15"/>
    <row r="48" spans="1:13" s="234" customFormat="1" ht="22.5" customHeight="1" x14ac:dyDescent="0.15"/>
    <row r="49" spans="1:14" s="234" customFormat="1" ht="22.5" customHeight="1" x14ac:dyDescent="0.15"/>
    <row r="50" spans="1:14" s="234" customFormat="1" ht="22.5" customHeight="1" x14ac:dyDescent="0.15"/>
    <row r="51" spans="1:14" s="234" customFormat="1" ht="22.5" customHeight="1" x14ac:dyDescent="0.15"/>
    <row r="52" spans="1:14" s="234" customFormat="1" ht="22.5" customHeight="1" x14ac:dyDescent="0.15"/>
    <row r="53" spans="1:14" s="234" customFormat="1" ht="22.5" customHeight="1" x14ac:dyDescent="0.15"/>
    <row r="54" spans="1:14" s="234" customFormat="1" ht="22.5" customHeight="1" x14ac:dyDescent="0.15"/>
    <row r="55" spans="1:14" s="234" customFormat="1" ht="22.5" customHeight="1" x14ac:dyDescent="0.15"/>
    <row r="56" spans="1:14" s="234" customFormat="1" ht="22.5" customHeight="1" x14ac:dyDescent="0.15"/>
    <row r="57" spans="1:14" ht="22.5" customHeight="1" x14ac:dyDescent="0.2">
      <c r="A57" s="234"/>
      <c r="B57" s="234"/>
      <c r="C57" s="234"/>
      <c r="D57" s="234"/>
      <c r="E57" s="234"/>
      <c r="F57" s="234"/>
      <c r="G57" s="234"/>
      <c r="H57" s="234"/>
      <c r="I57" s="234"/>
      <c r="J57" s="234"/>
      <c r="K57" s="234"/>
      <c r="L57" s="234"/>
      <c r="M57" s="234"/>
      <c r="N57" s="234"/>
    </row>
    <row r="58" spans="1:14" ht="22.5" customHeight="1" x14ac:dyDescent="0.2">
      <c r="A58" s="234"/>
      <c r="B58" s="234"/>
      <c r="C58" s="234"/>
      <c r="D58" s="234"/>
      <c r="E58" s="234"/>
      <c r="F58" s="234"/>
      <c r="G58" s="234"/>
      <c r="H58" s="234"/>
      <c r="I58" s="234"/>
      <c r="J58" s="234"/>
      <c r="K58" s="234"/>
      <c r="L58" s="234"/>
      <c r="M58" s="234"/>
      <c r="N58" s="234"/>
    </row>
    <row r="59" spans="1:14" ht="22.5" customHeight="1" x14ac:dyDescent="0.2">
      <c r="A59" s="234"/>
      <c r="B59" s="234"/>
      <c r="C59" s="234"/>
      <c r="D59" s="234"/>
      <c r="E59" s="234"/>
      <c r="F59" s="234"/>
      <c r="G59" s="234"/>
      <c r="H59" s="234"/>
      <c r="I59" s="234"/>
      <c r="J59" s="234"/>
      <c r="K59" s="234"/>
      <c r="L59" s="234"/>
      <c r="M59" s="234"/>
      <c r="N59" s="234"/>
    </row>
    <row r="60" spans="1:14" ht="22.5" customHeight="1" x14ac:dyDescent="0.2">
      <c r="A60" s="234"/>
      <c r="B60" s="234"/>
      <c r="C60" s="234"/>
      <c r="D60" s="234"/>
      <c r="E60" s="234"/>
      <c r="F60" s="234"/>
      <c r="G60" s="234"/>
      <c r="H60" s="234"/>
      <c r="I60" s="234"/>
      <c r="J60" s="234"/>
      <c r="K60" s="234"/>
      <c r="L60" s="234"/>
      <c r="M60" s="234"/>
    </row>
    <row r="61" spans="1:14" ht="22.5" customHeight="1" x14ac:dyDescent="0.2">
      <c r="A61" s="234"/>
      <c r="B61" s="234"/>
      <c r="C61" s="234"/>
      <c r="D61" s="234"/>
      <c r="E61" s="234"/>
      <c r="F61" s="234"/>
      <c r="G61" s="234"/>
      <c r="H61" s="234"/>
      <c r="I61" s="234"/>
      <c r="J61" s="234"/>
      <c r="K61" s="234"/>
      <c r="L61" s="234"/>
      <c r="M61" s="234"/>
    </row>
    <row r="62" spans="1:14" ht="22.5" customHeight="1" x14ac:dyDescent="0.2">
      <c r="A62" s="234"/>
      <c r="B62" s="234"/>
      <c r="C62" s="234"/>
      <c r="D62" s="234"/>
      <c r="E62" s="234"/>
      <c r="F62" s="234"/>
      <c r="G62" s="234"/>
      <c r="H62" s="234"/>
      <c r="I62" s="234"/>
      <c r="J62" s="234"/>
      <c r="K62" s="234"/>
      <c r="L62" s="234"/>
      <c r="M62" s="234"/>
    </row>
    <row r="63" spans="1:14" x14ac:dyDescent="0.2">
      <c r="A63" s="234"/>
      <c r="B63" s="234"/>
      <c r="C63" s="234"/>
      <c r="D63" s="234"/>
      <c r="E63" s="234"/>
      <c r="F63" s="234"/>
      <c r="G63" s="234"/>
      <c r="H63" s="234"/>
      <c r="I63" s="234"/>
      <c r="J63" s="234"/>
      <c r="K63" s="234"/>
      <c r="L63" s="234"/>
      <c r="M63" s="234"/>
    </row>
    <row r="64" spans="1:14" x14ac:dyDescent="0.2">
      <c r="A64" s="234"/>
      <c r="B64" s="234"/>
      <c r="C64" s="234"/>
      <c r="D64" s="234"/>
      <c r="E64" s="234"/>
      <c r="F64" s="234"/>
      <c r="G64" s="234"/>
      <c r="H64" s="234"/>
      <c r="I64" s="234"/>
      <c r="J64" s="234"/>
      <c r="K64" s="234"/>
      <c r="L64" s="234"/>
      <c r="M64" s="234"/>
    </row>
    <row r="65" spans="1:6" x14ac:dyDescent="0.2">
      <c r="A65" s="234"/>
    </row>
    <row r="66" spans="1:6" x14ac:dyDescent="0.2">
      <c r="E66" s="391"/>
      <c r="F66" s="391"/>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C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0"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election activeCell="A2" sqref="A2"/>
    </sheetView>
  </sheetViews>
  <sheetFormatPr defaultRowHeight="17.25" x14ac:dyDescent="0.15"/>
  <cols>
    <col min="1" max="1" width="21.37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8.875" style="429" bestFit="1" customWidth="1"/>
    <col min="8" max="8" width="8.125" style="2" bestFit="1" customWidth="1"/>
    <col min="9" max="9" width="8.875" style="429" bestFit="1" customWidth="1"/>
    <col min="10" max="10" width="8.125" style="2" bestFit="1" customWidth="1"/>
    <col min="11" max="11" width="8.875" style="429" customWidth="1"/>
    <col min="12" max="12" width="8.125" style="2" bestFit="1" customWidth="1"/>
  </cols>
  <sheetData>
    <row r="1" spans="1:12" ht="23.25" customHeight="1" x14ac:dyDescent="0.15">
      <c r="A1" s="41" t="s">
        <v>395</v>
      </c>
    </row>
    <row r="2" spans="1:12" ht="25.5" customHeight="1" thickBot="1" x14ac:dyDescent="0.2">
      <c r="A2" s="2" t="s">
        <v>396</v>
      </c>
      <c r="H2" s="64"/>
      <c r="I2" s="430"/>
      <c r="J2" s="64"/>
      <c r="K2" s="430" t="s">
        <v>397</v>
      </c>
      <c r="L2" s="64"/>
    </row>
    <row r="3" spans="1:12" ht="23.25" customHeight="1" x14ac:dyDescent="0.15">
      <c r="A3" s="140" t="s">
        <v>0</v>
      </c>
      <c r="B3" s="431" t="s">
        <v>233</v>
      </c>
      <c r="C3" s="142" t="s">
        <v>234</v>
      </c>
      <c r="D3" s="432" t="s">
        <v>398</v>
      </c>
      <c r="E3" s="218" t="s">
        <v>2</v>
      </c>
      <c r="F3" s="433" t="s">
        <v>399</v>
      </c>
      <c r="G3" s="203" t="s">
        <v>304</v>
      </c>
      <c r="H3" s="219"/>
      <c r="I3" s="199" t="s">
        <v>332</v>
      </c>
      <c r="J3" s="219"/>
      <c r="K3" s="199" t="s">
        <v>335</v>
      </c>
      <c r="L3" s="228"/>
    </row>
    <row r="4" spans="1:12" ht="23.25" customHeight="1" thickBot="1" x14ac:dyDescent="0.2">
      <c r="A4" s="141"/>
      <c r="B4" s="434"/>
      <c r="C4" s="143"/>
      <c r="D4" s="144"/>
      <c r="E4" s="435"/>
      <c r="F4" s="436"/>
      <c r="G4" s="31" t="s">
        <v>400</v>
      </c>
      <c r="H4" s="437" t="s">
        <v>118</v>
      </c>
      <c r="I4" s="438" t="s">
        <v>400</v>
      </c>
      <c r="J4" s="437" t="s">
        <v>118</v>
      </c>
      <c r="K4" s="438" t="s">
        <v>400</v>
      </c>
      <c r="L4" s="33" t="s">
        <v>118</v>
      </c>
    </row>
    <row r="5" spans="1:12" ht="22.5" customHeight="1" x14ac:dyDescent="0.15">
      <c r="A5" s="439" t="s">
        <v>401</v>
      </c>
      <c r="B5" s="440" t="s">
        <v>402</v>
      </c>
      <c r="C5" s="133" t="s">
        <v>85</v>
      </c>
      <c r="D5" s="441">
        <v>39903</v>
      </c>
      <c r="E5" s="442" t="s">
        <v>6</v>
      </c>
      <c r="F5" s="443" t="s">
        <v>403</v>
      </c>
      <c r="G5" s="444">
        <v>7.0000000000000001E-3</v>
      </c>
      <c r="H5" s="133" t="str">
        <f>IF(SUM(G5:G9)=0,"",IF(MAX(G5:G9)&lt;=0.03,"○","×"))</f>
        <v>○</v>
      </c>
      <c r="I5" s="445">
        <v>7.9166666666666673E-3</v>
      </c>
      <c r="J5" s="131" t="str">
        <f>IF(MAX(I5:I9)&lt;=0.03,"○","×")</f>
        <v>○</v>
      </c>
      <c r="K5" s="446">
        <v>8.0000000000000002E-3</v>
      </c>
      <c r="L5" s="200" t="str">
        <f>IF(MAX(K5:K9)&lt;=0.03,"○","×")</f>
        <v>○</v>
      </c>
    </row>
    <row r="6" spans="1:12" ht="22.5" customHeight="1" x14ac:dyDescent="0.15">
      <c r="A6" s="447"/>
      <c r="B6" s="448"/>
      <c r="C6" s="135"/>
      <c r="D6" s="449"/>
      <c r="E6" s="450" t="s">
        <v>230</v>
      </c>
      <c r="F6" s="451"/>
      <c r="G6" s="452">
        <v>8.0000000000000002E-3</v>
      </c>
      <c r="H6" s="135"/>
      <c r="I6" s="453">
        <v>6.0000000000000019E-3</v>
      </c>
      <c r="J6" s="132"/>
      <c r="K6" s="453">
        <v>5.0000000000000001E-3</v>
      </c>
      <c r="L6" s="149"/>
    </row>
    <row r="7" spans="1:12" ht="22.5" customHeight="1" x14ac:dyDescent="0.15">
      <c r="A7" s="447"/>
      <c r="B7" s="448"/>
      <c r="C7" s="135"/>
      <c r="D7" s="449"/>
      <c r="E7" s="454" t="s">
        <v>8</v>
      </c>
      <c r="F7" s="451"/>
      <c r="G7" s="452">
        <v>8.9999999999999993E-3</v>
      </c>
      <c r="H7" s="135"/>
      <c r="I7" s="453">
        <v>8.9999999999999993E-3</v>
      </c>
      <c r="J7" s="132"/>
      <c r="K7" s="453">
        <v>1.2E-2</v>
      </c>
      <c r="L7" s="149"/>
    </row>
    <row r="8" spans="1:12" ht="22.5" customHeight="1" x14ac:dyDescent="0.15">
      <c r="A8" s="447"/>
      <c r="B8" s="448"/>
      <c r="C8" s="135"/>
      <c r="D8" s="449"/>
      <c r="E8" s="454" t="s">
        <v>13</v>
      </c>
      <c r="F8" s="451"/>
      <c r="G8" s="452">
        <v>1.2E-2</v>
      </c>
      <c r="H8" s="135"/>
      <c r="I8" s="453">
        <v>1.1250000000000001E-2</v>
      </c>
      <c r="J8" s="132"/>
      <c r="K8" s="453">
        <v>8.9999999999999993E-3</v>
      </c>
      <c r="L8" s="149"/>
    </row>
    <row r="9" spans="1:12" ht="22.5" customHeight="1" x14ac:dyDescent="0.15">
      <c r="A9" s="455"/>
      <c r="B9" s="456"/>
      <c r="C9" s="128"/>
      <c r="D9" s="457"/>
      <c r="E9" s="454" t="s">
        <v>12</v>
      </c>
      <c r="F9" s="451"/>
      <c r="G9" s="452">
        <v>1.0999999999999999E-2</v>
      </c>
      <c r="H9" s="128"/>
      <c r="I9" s="453">
        <v>1.0083333333333333E-2</v>
      </c>
      <c r="J9" s="132"/>
      <c r="K9" s="453">
        <v>8.0000000000000002E-3</v>
      </c>
      <c r="L9" s="149"/>
    </row>
    <row r="10" spans="1:12" ht="22.5" customHeight="1" x14ac:dyDescent="0.15">
      <c r="A10" s="28" t="s">
        <v>11</v>
      </c>
      <c r="B10" s="458" t="s">
        <v>404</v>
      </c>
      <c r="C10" s="115" t="s">
        <v>71</v>
      </c>
      <c r="D10" s="9">
        <v>40886</v>
      </c>
      <c r="E10" s="454" t="s">
        <v>14</v>
      </c>
      <c r="F10" s="451"/>
      <c r="G10" s="459">
        <v>0.13</v>
      </c>
      <c r="H10" s="89" t="str">
        <f t="shared" ref="H10:H15" si="0">IF(G10&gt;0.03,"×","○")</f>
        <v>×</v>
      </c>
      <c r="I10" s="460">
        <v>0.12933333333333333</v>
      </c>
      <c r="J10" s="117" t="str">
        <f t="shared" ref="J10:J15" si="1">IF(I10&gt;0.03,"×","○")</f>
        <v>×</v>
      </c>
      <c r="K10" s="460">
        <v>0.14000000000000001</v>
      </c>
      <c r="L10" s="109" t="str">
        <f t="shared" ref="L10:L15" si="2">IF(K10&gt;0.03,"×","○")</f>
        <v>×</v>
      </c>
    </row>
    <row r="11" spans="1:12" ht="22.5" customHeight="1" x14ac:dyDescent="0.15">
      <c r="A11" s="28" t="s">
        <v>15</v>
      </c>
      <c r="B11" s="458" t="s">
        <v>404</v>
      </c>
      <c r="C11" s="115" t="s">
        <v>85</v>
      </c>
      <c r="D11" s="9">
        <v>40886</v>
      </c>
      <c r="E11" s="454" t="s">
        <v>16</v>
      </c>
      <c r="F11" s="451"/>
      <c r="G11" s="461">
        <v>8.9999999999999993E-3</v>
      </c>
      <c r="H11" s="89" t="str">
        <f t="shared" si="0"/>
        <v>○</v>
      </c>
      <c r="I11" s="462">
        <v>6.4166666666666677E-3</v>
      </c>
      <c r="J11" s="117" t="str">
        <f t="shared" si="1"/>
        <v>○</v>
      </c>
      <c r="K11" s="462">
        <v>5.0000000000000001E-3</v>
      </c>
      <c r="L11" s="109" t="str">
        <f t="shared" si="2"/>
        <v>○</v>
      </c>
    </row>
    <row r="12" spans="1:12" ht="22.5" customHeight="1" x14ac:dyDescent="0.15">
      <c r="A12" s="28" t="s">
        <v>17</v>
      </c>
      <c r="B12" s="458" t="s">
        <v>404</v>
      </c>
      <c r="C12" s="115" t="s">
        <v>85</v>
      </c>
      <c r="D12" s="9">
        <v>40886</v>
      </c>
      <c r="E12" s="454" t="s">
        <v>18</v>
      </c>
      <c r="F12" s="451"/>
      <c r="G12" s="461">
        <v>0.01</v>
      </c>
      <c r="H12" s="89" t="str">
        <f t="shared" si="0"/>
        <v>○</v>
      </c>
      <c r="I12" s="462">
        <v>5.6666666666666662E-3</v>
      </c>
      <c r="J12" s="117" t="str">
        <f t="shared" si="1"/>
        <v>○</v>
      </c>
      <c r="K12" s="462">
        <v>6.0000000000000001E-3</v>
      </c>
      <c r="L12" s="109" t="str">
        <f t="shared" si="2"/>
        <v>○</v>
      </c>
    </row>
    <row r="13" spans="1:12" ht="22.5" customHeight="1" x14ac:dyDescent="0.15">
      <c r="A13" s="28" t="s">
        <v>19</v>
      </c>
      <c r="B13" s="458" t="s">
        <v>404</v>
      </c>
      <c r="C13" s="115" t="s">
        <v>85</v>
      </c>
      <c r="D13" s="9">
        <v>40886</v>
      </c>
      <c r="E13" s="454" t="s">
        <v>20</v>
      </c>
      <c r="F13" s="451"/>
      <c r="G13" s="461">
        <v>1.7999999999999999E-2</v>
      </c>
      <c r="H13" s="89" t="str">
        <f t="shared" si="0"/>
        <v>○</v>
      </c>
      <c r="I13" s="462">
        <v>2.0833333333333329E-2</v>
      </c>
      <c r="J13" s="117" t="str">
        <f t="shared" si="1"/>
        <v>○</v>
      </c>
      <c r="K13" s="462">
        <v>1.7999999999999999E-2</v>
      </c>
      <c r="L13" s="109" t="str">
        <f t="shared" si="2"/>
        <v>○</v>
      </c>
    </row>
    <row r="14" spans="1:12" ht="22.5" customHeight="1" x14ac:dyDescent="0.15">
      <c r="A14" s="28" t="s">
        <v>21</v>
      </c>
      <c r="B14" s="458" t="s">
        <v>404</v>
      </c>
      <c r="C14" s="115" t="s">
        <v>85</v>
      </c>
      <c r="D14" s="9">
        <v>40886</v>
      </c>
      <c r="E14" s="454" t="s">
        <v>22</v>
      </c>
      <c r="F14" s="451"/>
      <c r="G14" s="461">
        <v>2.5000000000000001E-2</v>
      </c>
      <c r="H14" s="89" t="str">
        <f t="shared" si="0"/>
        <v>○</v>
      </c>
      <c r="I14" s="462">
        <v>1.9666666666666666E-2</v>
      </c>
      <c r="J14" s="117" t="str">
        <f t="shared" si="1"/>
        <v>○</v>
      </c>
      <c r="K14" s="462">
        <v>1.6E-2</v>
      </c>
      <c r="L14" s="109" t="str">
        <f t="shared" si="2"/>
        <v>○</v>
      </c>
    </row>
    <row r="15" spans="1:12" ht="22.5" customHeight="1" x14ac:dyDescent="0.15">
      <c r="A15" s="463" t="s">
        <v>23</v>
      </c>
      <c r="B15" s="458" t="s">
        <v>404</v>
      </c>
      <c r="C15" s="115" t="s">
        <v>85</v>
      </c>
      <c r="D15" s="9">
        <v>40886</v>
      </c>
      <c r="E15" s="454" t="s">
        <v>405</v>
      </c>
      <c r="F15" s="451"/>
      <c r="G15" s="461">
        <v>1.2999999999999999E-2</v>
      </c>
      <c r="H15" s="89" t="str">
        <f t="shared" si="0"/>
        <v>○</v>
      </c>
      <c r="I15" s="462">
        <v>1.1916666666666666E-2</v>
      </c>
      <c r="J15" s="117" t="str">
        <f t="shared" si="1"/>
        <v>○</v>
      </c>
      <c r="K15" s="462">
        <v>0.01</v>
      </c>
      <c r="L15" s="109" t="str">
        <f t="shared" si="2"/>
        <v>○</v>
      </c>
    </row>
    <row r="16" spans="1:12" ht="22.5" customHeight="1" x14ac:dyDescent="0.15">
      <c r="A16" s="464" t="s">
        <v>406</v>
      </c>
      <c r="B16" s="465" t="s">
        <v>407</v>
      </c>
      <c r="C16" s="466" t="s">
        <v>85</v>
      </c>
      <c r="D16" s="467">
        <v>39903</v>
      </c>
      <c r="E16" s="454" t="s">
        <v>297</v>
      </c>
      <c r="F16" s="451"/>
      <c r="G16" s="461">
        <v>5.0000000000000001E-3</v>
      </c>
      <c r="H16" s="127" t="str">
        <f>IF(SUM(G16:G17)=0,"",IF(MAX(G16:G17)&lt;=0.03,"○","×"))</f>
        <v>○</v>
      </c>
      <c r="I16" s="462">
        <v>6.1666666666666675E-3</v>
      </c>
      <c r="J16" s="132" t="str">
        <f>IF(MAX(I16:I17)&lt;=0.03,"○","×")</f>
        <v>○</v>
      </c>
      <c r="K16" s="462">
        <v>6.0000000000000001E-3</v>
      </c>
      <c r="L16" s="149" t="str">
        <f>IF(MAX(K16:K17)&lt;=0.03,"○","×")</f>
        <v>○</v>
      </c>
    </row>
    <row r="17" spans="1:12" ht="22.5" customHeight="1" x14ac:dyDescent="0.15">
      <c r="A17" s="468"/>
      <c r="B17" s="456"/>
      <c r="C17" s="206"/>
      <c r="D17" s="457"/>
      <c r="E17" s="454" t="s">
        <v>26</v>
      </c>
      <c r="F17" s="451"/>
      <c r="G17" s="461">
        <v>3.0000000000000001E-3</v>
      </c>
      <c r="H17" s="128"/>
      <c r="I17" s="462">
        <v>3.2499999999999999E-3</v>
      </c>
      <c r="J17" s="132"/>
      <c r="K17" s="462">
        <v>4.0000000000000001E-3</v>
      </c>
      <c r="L17" s="149"/>
    </row>
    <row r="18" spans="1:12" ht="22.5" customHeight="1" x14ac:dyDescent="0.15">
      <c r="A18" s="28" t="s">
        <v>27</v>
      </c>
      <c r="B18" s="469" t="s">
        <v>402</v>
      </c>
      <c r="C18" s="89" t="s">
        <v>85</v>
      </c>
      <c r="D18" s="9">
        <v>40886</v>
      </c>
      <c r="E18" s="470" t="s">
        <v>49</v>
      </c>
      <c r="F18" s="451"/>
      <c r="G18" s="461">
        <v>4.0000000000000001E-3</v>
      </c>
      <c r="H18" s="89" t="str">
        <f t="shared" ref="H18:H27" si="3">IF(G18&gt;0.03,"×","○")</f>
        <v>○</v>
      </c>
      <c r="I18" s="462">
        <v>7.7499999999999999E-3</v>
      </c>
      <c r="J18" s="117" t="str">
        <f t="shared" ref="J18:J27" si="4">IF(I18&gt;0.03,"×","○")</f>
        <v>○</v>
      </c>
      <c r="K18" s="462">
        <v>4.0000000000000001E-3</v>
      </c>
      <c r="L18" s="109" t="str">
        <f t="shared" ref="L18:L27" si="5">IF(K18&gt;0.03,"×","○")</f>
        <v>○</v>
      </c>
    </row>
    <row r="19" spans="1:12" ht="22.5" customHeight="1" x14ac:dyDescent="0.15">
      <c r="A19" s="28" t="s">
        <v>28</v>
      </c>
      <c r="B19" s="458" t="s">
        <v>404</v>
      </c>
      <c r="C19" s="89" t="s">
        <v>85</v>
      </c>
      <c r="D19" s="9">
        <v>40886</v>
      </c>
      <c r="E19" s="470" t="s">
        <v>50</v>
      </c>
      <c r="F19" s="451"/>
      <c r="G19" s="461">
        <v>7.0000000000000001E-3</v>
      </c>
      <c r="H19" s="89" t="str">
        <f t="shared" si="3"/>
        <v>○</v>
      </c>
      <c r="I19" s="462">
        <v>1.2750000000000001E-2</v>
      </c>
      <c r="J19" s="117" t="str">
        <f t="shared" si="4"/>
        <v>○</v>
      </c>
      <c r="K19" s="462">
        <v>8.0000000000000002E-3</v>
      </c>
      <c r="L19" s="109" t="str">
        <f t="shared" si="5"/>
        <v>○</v>
      </c>
    </row>
    <row r="20" spans="1:12" ht="22.5" customHeight="1" x14ac:dyDescent="0.15">
      <c r="A20" s="28" t="s">
        <v>29</v>
      </c>
      <c r="B20" s="458" t="s">
        <v>404</v>
      </c>
      <c r="C20" s="89" t="s">
        <v>85</v>
      </c>
      <c r="D20" s="9">
        <v>40886</v>
      </c>
      <c r="E20" s="470" t="s">
        <v>51</v>
      </c>
      <c r="F20" s="451"/>
      <c r="G20" s="461">
        <v>1.6E-2</v>
      </c>
      <c r="H20" s="89" t="str">
        <f t="shared" si="3"/>
        <v>○</v>
      </c>
      <c r="I20" s="462">
        <v>8.5000000000000006E-3</v>
      </c>
      <c r="J20" s="117" t="str">
        <f t="shared" si="4"/>
        <v>○</v>
      </c>
      <c r="K20" s="462">
        <v>8.0000000000000002E-3</v>
      </c>
      <c r="L20" s="109" t="str">
        <f t="shared" si="5"/>
        <v>○</v>
      </c>
    </row>
    <row r="21" spans="1:12" ht="22.5" customHeight="1" x14ac:dyDescent="0.15">
      <c r="A21" s="28" t="s">
        <v>30</v>
      </c>
      <c r="B21" s="458" t="s">
        <v>404</v>
      </c>
      <c r="C21" s="89" t="s">
        <v>85</v>
      </c>
      <c r="D21" s="9">
        <v>40886</v>
      </c>
      <c r="E21" s="470" t="s">
        <v>52</v>
      </c>
      <c r="F21" s="451"/>
      <c r="G21" s="461">
        <v>1.9E-2</v>
      </c>
      <c r="H21" s="89" t="str">
        <f t="shared" si="3"/>
        <v>○</v>
      </c>
      <c r="I21" s="462">
        <v>1.0499999999999999E-2</v>
      </c>
      <c r="J21" s="117" t="str">
        <f t="shared" si="4"/>
        <v>○</v>
      </c>
      <c r="K21" s="462">
        <v>0.01</v>
      </c>
      <c r="L21" s="109" t="str">
        <f t="shared" si="5"/>
        <v>○</v>
      </c>
    </row>
    <row r="22" spans="1:12" ht="22.5" customHeight="1" x14ac:dyDescent="0.15">
      <c r="A22" s="28" t="s">
        <v>31</v>
      </c>
      <c r="B22" s="458" t="s">
        <v>404</v>
      </c>
      <c r="C22" s="89" t="s">
        <v>85</v>
      </c>
      <c r="D22" s="9">
        <v>40886</v>
      </c>
      <c r="E22" s="470" t="s">
        <v>53</v>
      </c>
      <c r="F22" s="451"/>
      <c r="G22" s="461">
        <v>6.0000000000000001E-3</v>
      </c>
      <c r="H22" s="89" t="str">
        <f t="shared" si="3"/>
        <v>○</v>
      </c>
      <c r="I22" s="462">
        <v>5.2499999999999995E-3</v>
      </c>
      <c r="J22" s="117" t="str">
        <f t="shared" si="4"/>
        <v>○</v>
      </c>
      <c r="K22" s="462">
        <v>3.0000000000000001E-3</v>
      </c>
      <c r="L22" s="109" t="str">
        <f t="shared" si="5"/>
        <v>○</v>
      </c>
    </row>
    <row r="23" spans="1:12" ht="22.5" customHeight="1" x14ac:dyDescent="0.15">
      <c r="A23" s="28" t="s">
        <v>32</v>
      </c>
      <c r="B23" s="458" t="s">
        <v>404</v>
      </c>
      <c r="C23" s="89" t="s">
        <v>85</v>
      </c>
      <c r="D23" s="9">
        <v>40886</v>
      </c>
      <c r="E23" s="470" t="s">
        <v>232</v>
      </c>
      <c r="F23" s="451"/>
      <c r="G23" s="461">
        <v>7.0000000000000001E-3</v>
      </c>
      <c r="H23" s="89" t="str">
        <f t="shared" si="3"/>
        <v>○</v>
      </c>
      <c r="I23" s="462">
        <v>8.7500000000000008E-3</v>
      </c>
      <c r="J23" s="117" t="str">
        <f t="shared" si="4"/>
        <v>○</v>
      </c>
      <c r="K23" s="462">
        <v>6.0000000000000001E-3</v>
      </c>
      <c r="L23" s="109" t="str">
        <f t="shared" si="5"/>
        <v>○</v>
      </c>
    </row>
    <row r="24" spans="1:12" ht="22.5" customHeight="1" x14ac:dyDescent="0.15">
      <c r="A24" s="28" t="s">
        <v>33</v>
      </c>
      <c r="B24" s="458" t="s">
        <v>404</v>
      </c>
      <c r="C24" s="89" t="s">
        <v>85</v>
      </c>
      <c r="D24" s="9">
        <v>40886</v>
      </c>
      <c r="E24" s="470" t="s">
        <v>54</v>
      </c>
      <c r="F24" s="451"/>
      <c r="G24" s="461">
        <v>4.0000000000000001E-3</v>
      </c>
      <c r="H24" s="89" t="str">
        <f t="shared" si="3"/>
        <v>○</v>
      </c>
      <c r="I24" s="462">
        <v>7.2499999999999995E-3</v>
      </c>
      <c r="J24" s="117" t="str">
        <f t="shared" si="4"/>
        <v>○</v>
      </c>
      <c r="K24" s="462">
        <v>5.0000000000000001E-3</v>
      </c>
      <c r="L24" s="109" t="str">
        <f t="shared" si="5"/>
        <v>○</v>
      </c>
    </row>
    <row r="25" spans="1:12" ht="22.5" customHeight="1" x14ac:dyDescent="0.15">
      <c r="A25" s="28" t="s">
        <v>34</v>
      </c>
      <c r="B25" s="458" t="s">
        <v>404</v>
      </c>
      <c r="C25" s="89" t="s">
        <v>85</v>
      </c>
      <c r="D25" s="9">
        <v>40886</v>
      </c>
      <c r="E25" s="470" t="s">
        <v>55</v>
      </c>
      <c r="F25" s="451"/>
      <c r="G25" s="461">
        <v>4.0000000000000001E-3</v>
      </c>
      <c r="H25" s="89" t="str">
        <f t="shared" si="3"/>
        <v>○</v>
      </c>
      <c r="I25" s="462">
        <v>4.7499999999999999E-3</v>
      </c>
      <c r="J25" s="117" t="str">
        <f t="shared" si="4"/>
        <v>○</v>
      </c>
      <c r="K25" s="462">
        <v>3.0000000000000001E-3</v>
      </c>
      <c r="L25" s="109" t="str">
        <f t="shared" si="5"/>
        <v>○</v>
      </c>
    </row>
    <row r="26" spans="1:12" ht="22.5" customHeight="1" x14ac:dyDescent="0.15">
      <c r="A26" s="28" t="s">
        <v>35</v>
      </c>
      <c r="B26" s="458" t="s">
        <v>404</v>
      </c>
      <c r="C26" s="89" t="s">
        <v>85</v>
      </c>
      <c r="D26" s="9">
        <v>40886</v>
      </c>
      <c r="E26" s="470" t="s">
        <v>56</v>
      </c>
      <c r="F26" s="451"/>
      <c r="G26" s="461">
        <v>7.0000000000000001E-3</v>
      </c>
      <c r="H26" s="89" t="str">
        <f t="shared" si="3"/>
        <v>○</v>
      </c>
      <c r="I26" s="462">
        <v>7.2499999999999995E-3</v>
      </c>
      <c r="J26" s="117" t="str">
        <f t="shared" si="4"/>
        <v>○</v>
      </c>
      <c r="K26" s="462">
        <v>7.0000000000000001E-3</v>
      </c>
      <c r="L26" s="109" t="str">
        <f t="shared" si="5"/>
        <v>○</v>
      </c>
    </row>
    <row r="27" spans="1:12" ht="22.5" customHeight="1" x14ac:dyDescent="0.15">
      <c r="A27" s="28" t="s">
        <v>36</v>
      </c>
      <c r="B27" s="458" t="s">
        <v>404</v>
      </c>
      <c r="C27" s="89" t="s">
        <v>71</v>
      </c>
      <c r="D27" s="9">
        <v>40886</v>
      </c>
      <c r="E27" s="470" t="s">
        <v>57</v>
      </c>
      <c r="F27" s="451"/>
      <c r="G27" s="461">
        <v>0.06</v>
      </c>
      <c r="H27" s="89" t="str">
        <f t="shared" si="3"/>
        <v>×</v>
      </c>
      <c r="I27" s="471">
        <v>9.9750000000000005E-2</v>
      </c>
      <c r="J27" s="117" t="str">
        <f t="shared" si="4"/>
        <v>×</v>
      </c>
      <c r="K27" s="462">
        <v>9.5000000000000001E-2</v>
      </c>
      <c r="L27" s="109" t="str">
        <f t="shared" si="5"/>
        <v>×</v>
      </c>
    </row>
    <row r="28" spans="1:12" ht="22.5" customHeight="1" x14ac:dyDescent="0.15">
      <c r="A28" s="472" t="s">
        <v>408</v>
      </c>
      <c r="B28" s="465" t="s">
        <v>407</v>
      </c>
      <c r="C28" s="466" t="s">
        <v>85</v>
      </c>
      <c r="D28" s="129">
        <v>40886</v>
      </c>
      <c r="E28" s="470" t="s">
        <v>58</v>
      </c>
      <c r="F28" s="451"/>
      <c r="G28" s="461">
        <v>2.1999999999999999E-2</v>
      </c>
      <c r="H28" s="127" t="str">
        <f>IF(SUM(G28:G29)=0,"",IF(MAX(G28:G29)&lt;=0.03,"○","×"))</f>
        <v>○</v>
      </c>
      <c r="I28" s="462">
        <v>4.7E-2</v>
      </c>
      <c r="J28" s="132" t="str">
        <f>IF(MAX(I28:I29)&lt;=0.03,"○","×")</f>
        <v>×</v>
      </c>
      <c r="K28" s="462">
        <v>2.8000000000000001E-2</v>
      </c>
      <c r="L28" s="149" t="str">
        <f>IF(MAX(K28:K29)&lt;=0.03,"○","×")</f>
        <v>○</v>
      </c>
    </row>
    <row r="29" spans="1:12" ht="22.5" customHeight="1" x14ac:dyDescent="0.15">
      <c r="A29" s="473"/>
      <c r="B29" s="456"/>
      <c r="C29" s="206"/>
      <c r="D29" s="130"/>
      <c r="E29" s="470" t="s">
        <v>180</v>
      </c>
      <c r="F29" s="451"/>
      <c r="G29" s="461">
        <v>8.0000000000000002E-3</v>
      </c>
      <c r="H29" s="128"/>
      <c r="I29" s="462">
        <v>7.2499999999999995E-3</v>
      </c>
      <c r="J29" s="132"/>
      <c r="K29" s="462">
        <v>5.0000000000000001E-3</v>
      </c>
      <c r="L29" s="149"/>
    </row>
    <row r="30" spans="1:12" ht="22.5" customHeight="1" x14ac:dyDescent="0.15">
      <c r="A30" s="28" t="s">
        <v>37</v>
      </c>
      <c r="B30" s="469" t="s">
        <v>409</v>
      </c>
      <c r="C30" s="89" t="s">
        <v>85</v>
      </c>
      <c r="D30" s="9">
        <v>40886</v>
      </c>
      <c r="E30" s="470" t="s">
        <v>59</v>
      </c>
      <c r="F30" s="451"/>
      <c r="G30" s="461">
        <v>5.0000000000000001E-3</v>
      </c>
      <c r="H30" s="89" t="str">
        <f>IF(G30&gt;0.03,"×","○")</f>
        <v>○</v>
      </c>
      <c r="I30" s="462">
        <v>4.0000000000000001E-3</v>
      </c>
      <c r="J30" s="117" t="str">
        <f>IF(I30&gt;0.03,"×","○")</f>
        <v>○</v>
      </c>
      <c r="K30" s="462">
        <v>3.0000000000000001E-3</v>
      </c>
      <c r="L30" s="109" t="str">
        <f>IF(K30&gt;0.03,"×","○")</f>
        <v>○</v>
      </c>
    </row>
    <row r="31" spans="1:12" ht="22.5" customHeight="1" x14ac:dyDescent="0.15">
      <c r="A31" s="28" t="s">
        <v>38</v>
      </c>
      <c r="B31" s="458" t="s">
        <v>404</v>
      </c>
      <c r="C31" s="89" t="s">
        <v>85</v>
      </c>
      <c r="D31" s="9">
        <v>40886</v>
      </c>
      <c r="E31" s="470" t="s">
        <v>60</v>
      </c>
      <c r="F31" s="451"/>
      <c r="G31" s="461">
        <v>6.0000000000000001E-3</v>
      </c>
      <c r="H31" s="89" t="str">
        <f t="shared" ref="H31:H49" si="6">IF(G31&gt;0.03,"×","○")</f>
        <v>○</v>
      </c>
      <c r="I31" s="462">
        <v>6.5000000000000006E-3</v>
      </c>
      <c r="J31" s="117" t="str">
        <f t="shared" ref="J31:J49" si="7">IF(I31&gt;0.03,"×","○")</f>
        <v>○</v>
      </c>
      <c r="K31" s="462">
        <v>1.4E-2</v>
      </c>
      <c r="L31" s="109" t="str">
        <f t="shared" ref="L31:L49" si="8">IF(K31&gt;0.03,"×","○")</f>
        <v>○</v>
      </c>
    </row>
    <row r="32" spans="1:12" ht="22.5" customHeight="1" x14ac:dyDescent="0.15">
      <c r="A32" s="28" t="s">
        <v>39</v>
      </c>
      <c r="B32" s="458" t="s">
        <v>404</v>
      </c>
      <c r="C32" s="89" t="s">
        <v>85</v>
      </c>
      <c r="D32" s="9">
        <v>40886</v>
      </c>
      <c r="E32" s="470" t="s">
        <v>61</v>
      </c>
      <c r="F32" s="451"/>
      <c r="G32" s="461">
        <v>0.01</v>
      </c>
      <c r="H32" s="89" t="str">
        <f t="shared" si="6"/>
        <v>○</v>
      </c>
      <c r="I32" s="462">
        <v>5.2500000000000003E-3</v>
      </c>
      <c r="J32" s="117" t="str">
        <f t="shared" si="7"/>
        <v>○</v>
      </c>
      <c r="K32" s="462">
        <v>5.0000000000000001E-3</v>
      </c>
      <c r="L32" s="109" t="str">
        <f t="shared" si="8"/>
        <v>○</v>
      </c>
    </row>
    <row r="33" spans="1:12" ht="22.5" customHeight="1" x14ac:dyDescent="0.15">
      <c r="A33" s="28" t="s">
        <v>40</v>
      </c>
      <c r="B33" s="458" t="s">
        <v>404</v>
      </c>
      <c r="C33" s="89" t="s">
        <v>85</v>
      </c>
      <c r="D33" s="9">
        <v>40886</v>
      </c>
      <c r="E33" s="470" t="s">
        <v>62</v>
      </c>
      <c r="F33" s="451"/>
      <c r="G33" s="461">
        <v>5.0000000000000001E-3</v>
      </c>
      <c r="H33" s="89" t="str">
        <f t="shared" si="6"/>
        <v>○</v>
      </c>
      <c r="I33" s="462">
        <v>7.7499999999999999E-3</v>
      </c>
      <c r="J33" s="117" t="str">
        <f t="shared" si="7"/>
        <v>○</v>
      </c>
      <c r="K33" s="462">
        <v>5.0000000000000001E-3</v>
      </c>
      <c r="L33" s="109" t="str">
        <f t="shared" si="8"/>
        <v>○</v>
      </c>
    </row>
    <row r="34" spans="1:12" ht="22.5" customHeight="1" x14ac:dyDescent="0.15">
      <c r="A34" s="28" t="s">
        <v>410</v>
      </c>
      <c r="B34" s="458" t="s">
        <v>404</v>
      </c>
      <c r="C34" s="89" t="s">
        <v>85</v>
      </c>
      <c r="D34" s="9">
        <v>40886</v>
      </c>
      <c r="E34" s="470" t="s">
        <v>64</v>
      </c>
      <c r="F34" s="451"/>
      <c r="G34" s="461">
        <v>4.0000000000000001E-3</v>
      </c>
      <c r="H34" s="89" t="str">
        <f t="shared" si="6"/>
        <v>○</v>
      </c>
      <c r="I34" s="462">
        <v>7.0000000000000001E-3</v>
      </c>
      <c r="J34" s="117" t="str">
        <f t="shared" si="7"/>
        <v>○</v>
      </c>
      <c r="K34" s="462">
        <v>3.0000000000000001E-3</v>
      </c>
      <c r="L34" s="109" t="str">
        <f t="shared" si="8"/>
        <v>○</v>
      </c>
    </row>
    <row r="35" spans="1:12" ht="22.5" customHeight="1" x14ac:dyDescent="0.15">
      <c r="A35" s="28" t="s">
        <v>43</v>
      </c>
      <c r="B35" s="458" t="s">
        <v>404</v>
      </c>
      <c r="C35" s="89" t="s">
        <v>85</v>
      </c>
      <c r="D35" s="9">
        <v>40886</v>
      </c>
      <c r="E35" s="470" t="s">
        <v>227</v>
      </c>
      <c r="F35" s="451"/>
      <c r="G35" s="461">
        <v>4.0000000000000001E-3</v>
      </c>
      <c r="H35" s="89" t="str">
        <f t="shared" si="6"/>
        <v>○</v>
      </c>
      <c r="I35" s="462">
        <v>5.2500000000000003E-3</v>
      </c>
      <c r="J35" s="117" t="str">
        <f t="shared" si="7"/>
        <v>○</v>
      </c>
      <c r="K35" s="462">
        <v>4.0000000000000001E-3</v>
      </c>
      <c r="L35" s="109" t="str">
        <f t="shared" si="8"/>
        <v>○</v>
      </c>
    </row>
    <row r="36" spans="1:12" ht="22.5" customHeight="1" x14ac:dyDescent="0.15">
      <c r="A36" s="28" t="s">
        <v>44</v>
      </c>
      <c r="B36" s="458" t="s">
        <v>404</v>
      </c>
      <c r="C36" s="89" t="s">
        <v>85</v>
      </c>
      <c r="D36" s="9">
        <v>40886</v>
      </c>
      <c r="E36" s="470" t="s">
        <v>65</v>
      </c>
      <c r="F36" s="451"/>
      <c r="G36" s="461">
        <v>7.0000000000000001E-3</v>
      </c>
      <c r="H36" s="89" t="str">
        <f t="shared" si="6"/>
        <v>○</v>
      </c>
      <c r="I36" s="462">
        <v>3.5000000000000001E-3</v>
      </c>
      <c r="J36" s="117" t="str">
        <f t="shared" si="7"/>
        <v>○</v>
      </c>
      <c r="K36" s="462">
        <v>5.0000000000000001E-3</v>
      </c>
      <c r="L36" s="109" t="str">
        <f t="shared" si="8"/>
        <v>○</v>
      </c>
    </row>
    <row r="37" spans="1:12" ht="22.5" customHeight="1" x14ac:dyDescent="0.15">
      <c r="A37" s="28" t="s">
        <v>411</v>
      </c>
      <c r="B37" s="458" t="s">
        <v>404</v>
      </c>
      <c r="C37" s="89" t="s">
        <v>85</v>
      </c>
      <c r="D37" s="9">
        <v>40886</v>
      </c>
      <c r="E37" s="470" t="s">
        <v>67</v>
      </c>
      <c r="F37" s="451"/>
      <c r="G37" s="461">
        <v>6.0000000000000001E-3</v>
      </c>
      <c r="H37" s="89" t="str">
        <f t="shared" si="6"/>
        <v>○</v>
      </c>
      <c r="I37" s="462">
        <v>5.7499999999999999E-3</v>
      </c>
      <c r="J37" s="117" t="str">
        <f t="shared" si="7"/>
        <v>○</v>
      </c>
      <c r="K37" s="462">
        <v>7.0000000000000001E-3</v>
      </c>
      <c r="L37" s="109" t="str">
        <f t="shared" si="8"/>
        <v>○</v>
      </c>
    </row>
    <row r="38" spans="1:12" ht="22.5" customHeight="1" x14ac:dyDescent="0.15">
      <c r="A38" s="28" t="s">
        <v>412</v>
      </c>
      <c r="B38" s="474" t="s">
        <v>404</v>
      </c>
      <c r="C38" s="89" t="s">
        <v>85</v>
      </c>
      <c r="D38" s="9">
        <v>40886</v>
      </c>
      <c r="E38" s="470" t="s">
        <v>231</v>
      </c>
      <c r="F38" s="451"/>
      <c r="G38" s="461">
        <v>4.0000000000000001E-3</v>
      </c>
      <c r="H38" s="89" t="str">
        <f t="shared" si="6"/>
        <v>○</v>
      </c>
      <c r="I38" s="462">
        <v>4.7499999999999999E-3</v>
      </c>
      <c r="J38" s="117" t="str">
        <f t="shared" si="7"/>
        <v>○</v>
      </c>
      <c r="K38" s="462">
        <v>4.0000000000000001E-3</v>
      </c>
      <c r="L38" s="109" t="str">
        <f t="shared" si="8"/>
        <v>○</v>
      </c>
    </row>
    <row r="39" spans="1:12" ht="22.5" customHeight="1" x14ac:dyDescent="0.15">
      <c r="A39" s="36" t="s">
        <v>119</v>
      </c>
      <c r="B39" s="469" t="s">
        <v>402</v>
      </c>
      <c r="C39" s="89" t="s">
        <v>85</v>
      </c>
      <c r="D39" s="9">
        <v>40886</v>
      </c>
      <c r="E39" s="470" t="s">
        <v>150</v>
      </c>
      <c r="F39" s="451"/>
      <c r="G39" s="461">
        <v>2E-3</v>
      </c>
      <c r="H39" s="89" t="str">
        <f t="shared" si="6"/>
        <v>○</v>
      </c>
      <c r="I39" s="462">
        <v>3.2500000000000003E-3</v>
      </c>
      <c r="J39" s="117" t="str">
        <f t="shared" si="7"/>
        <v>○</v>
      </c>
      <c r="K39" s="462">
        <v>4.0000000000000001E-3</v>
      </c>
      <c r="L39" s="109" t="str">
        <f t="shared" si="8"/>
        <v>○</v>
      </c>
    </row>
    <row r="40" spans="1:12" ht="22.5" customHeight="1" x14ac:dyDescent="0.15">
      <c r="A40" s="36" t="s">
        <v>226</v>
      </c>
      <c r="B40" s="469" t="s">
        <v>402</v>
      </c>
      <c r="C40" s="89" t="s">
        <v>85</v>
      </c>
      <c r="D40" s="9">
        <v>40886</v>
      </c>
      <c r="E40" s="470" t="s">
        <v>69</v>
      </c>
      <c r="F40" s="451"/>
      <c r="G40" s="461">
        <v>3.0000000000000001E-3</v>
      </c>
      <c r="H40" s="89" t="str">
        <f t="shared" si="6"/>
        <v>○</v>
      </c>
      <c r="I40" s="462">
        <v>5.4999999999999997E-3</v>
      </c>
      <c r="J40" s="117" t="str">
        <f t="shared" si="7"/>
        <v>○</v>
      </c>
      <c r="K40" s="462">
        <v>3.0000000000000001E-3</v>
      </c>
      <c r="L40" s="109" t="str">
        <f t="shared" si="8"/>
        <v>○</v>
      </c>
    </row>
    <row r="41" spans="1:12" ht="22.5" customHeight="1" x14ac:dyDescent="0.15">
      <c r="A41" s="28" t="s">
        <v>120</v>
      </c>
      <c r="B41" s="469" t="s">
        <v>402</v>
      </c>
      <c r="C41" s="89" t="s">
        <v>85</v>
      </c>
      <c r="D41" s="9">
        <v>40886</v>
      </c>
      <c r="E41" s="454" t="s">
        <v>151</v>
      </c>
      <c r="F41" s="451"/>
      <c r="G41" s="461">
        <v>4.0000000000000001E-3</v>
      </c>
      <c r="H41" s="89" t="str">
        <f t="shared" si="6"/>
        <v>○</v>
      </c>
      <c r="I41" s="462">
        <v>4.0000000000000001E-3</v>
      </c>
      <c r="J41" s="117" t="str">
        <f t="shared" si="7"/>
        <v>○</v>
      </c>
      <c r="K41" s="462">
        <v>3.0000000000000001E-3</v>
      </c>
      <c r="L41" s="109" t="str">
        <f t="shared" si="8"/>
        <v>○</v>
      </c>
    </row>
    <row r="42" spans="1:12" ht="22.5" customHeight="1" x14ac:dyDescent="0.15">
      <c r="A42" s="28" t="s">
        <v>121</v>
      </c>
      <c r="B42" s="469" t="s">
        <v>402</v>
      </c>
      <c r="C42" s="89" t="s">
        <v>85</v>
      </c>
      <c r="D42" s="9">
        <v>40886</v>
      </c>
      <c r="E42" s="454" t="s">
        <v>152</v>
      </c>
      <c r="F42" s="451"/>
      <c r="G42" s="461">
        <v>6.0000000000000001E-3</v>
      </c>
      <c r="H42" s="89" t="str">
        <f t="shared" si="6"/>
        <v>○</v>
      </c>
      <c r="I42" s="462">
        <v>6.7499999999999999E-3</v>
      </c>
      <c r="J42" s="117" t="str">
        <f t="shared" si="7"/>
        <v>○</v>
      </c>
      <c r="K42" s="462">
        <v>5.0000000000000001E-3</v>
      </c>
      <c r="L42" s="109" t="str">
        <f t="shared" si="8"/>
        <v>○</v>
      </c>
    </row>
    <row r="43" spans="1:12" ht="22.5" customHeight="1" x14ac:dyDescent="0.15">
      <c r="A43" s="28" t="s">
        <v>122</v>
      </c>
      <c r="B43" s="469" t="s">
        <v>402</v>
      </c>
      <c r="C43" s="89" t="s">
        <v>85</v>
      </c>
      <c r="D43" s="9">
        <v>40886</v>
      </c>
      <c r="E43" s="454" t="s">
        <v>153</v>
      </c>
      <c r="F43" s="451"/>
      <c r="G43" s="461">
        <v>6.0000000000000001E-3</v>
      </c>
      <c r="H43" s="89" t="str">
        <f t="shared" si="6"/>
        <v>○</v>
      </c>
      <c r="I43" s="462">
        <v>5.000000000000001E-3</v>
      </c>
      <c r="J43" s="117" t="str">
        <f t="shared" si="7"/>
        <v>○</v>
      </c>
      <c r="K43" s="462">
        <v>5.0000000000000001E-3</v>
      </c>
      <c r="L43" s="109" t="str">
        <f t="shared" si="8"/>
        <v>○</v>
      </c>
    </row>
    <row r="44" spans="1:12" ht="22.5" customHeight="1" x14ac:dyDescent="0.15">
      <c r="A44" s="28" t="s">
        <v>413</v>
      </c>
      <c r="B44" s="469" t="s">
        <v>402</v>
      </c>
      <c r="C44" s="89" t="s">
        <v>85</v>
      </c>
      <c r="D44" s="9">
        <v>40886</v>
      </c>
      <c r="E44" s="454" t="s">
        <v>156</v>
      </c>
      <c r="F44" s="451"/>
      <c r="G44" s="461">
        <v>5.0000000000000001E-3</v>
      </c>
      <c r="H44" s="89" t="str">
        <f t="shared" si="6"/>
        <v>○</v>
      </c>
      <c r="I44" s="462">
        <v>5.5000000000000005E-3</v>
      </c>
      <c r="J44" s="117" t="str">
        <f t="shared" si="7"/>
        <v>○</v>
      </c>
      <c r="K44" s="462">
        <v>7.0000000000000001E-3</v>
      </c>
      <c r="L44" s="109" t="str">
        <f t="shared" si="8"/>
        <v>○</v>
      </c>
    </row>
    <row r="45" spans="1:12" ht="22.5" customHeight="1" x14ac:dyDescent="0.15">
      <c r="A45" s="28" t="s">
        <v>414</v>
      </c>
      <c r="B45" s="469" t="s">
        <v>402</v>
      </c>
      <c r="C45" s="89" t="s">
        <v>85</v>
      </c>
      <c r="D45" s="9">
        <v>40886</v>
      </c>
      <c r="E45" s="454" t="s">
        <v>158</v>
      </c>
      <c r="F45" s="451"/>
      <c r="G45" s="461">
        <v>6.0000000000000001E-3</v>
      </c>
      <c r="H45" s="89" t="str">
        <f t="shared" si="6"/>
        <v>○</v>
      </c>
      <c r="I45" s="462">
        <v>5.4999999999999997E-3</v>
      </c>
      <c r="J45" s="117" t="str">
        <f t="shared" si="7"/>
        <v>○</v>
      </c>
      <c r="K45" s="462">
        <v>3.0000000000000001E-3</v>
      </c>
      <c r="L45" s="109" t="str">
        <f t="shared" si="8"/>
        <v>○</v>
      </c>
    </row>
    <row r="46" spans="1:12" ht="22.5" customHeight="1" x14ac:dyDescent="0.15">
      <c r="A46" s="28" t="s">
        <v>125</v>
      </c>
      <c r="B46" s="469" t="s">
        <v>402</v>
      </c>
      <c r="C46" s="89" t="s">
        <v>85</v>
      </c>
      <c r="D46" s="9">
        <v>40886</v>
      </c>
      <c r="E46" s="454" t="s">
        <v>159</v>
      </c>
      <c r="F46" s="451"/>
      <c r="G46" s="461">
        <v>2E-3</v>
      </c>
      <c r="H46" s="89" t="str">
        <f t="shared" si="6"/>
        <v>○</v>
      </c>
      <c r="I46" s="462">
        <v>2E-3</v>
      </c>
      <c r="J46" s="117" t="str">
        <f t="shared" si="7"/>
        <v>○</v>
      </c>
      <c r="K46" s="475" t="s">
        <v>415</v>
      </c>
      <c r="L46" s="109" t="s">
        <v>416</v>
      </c>
    </row>
    <row r="47" spans="1:12" ht="22.5" customHeight="1" x14ac:dyDescent="0.15">
      <c r="A47" s="37" t="s">
        <v>126</v>
      </c>
      <c r="B47" s="469" t="s">
        <v>402</v>
      </c>
      <c r="C47" s="89" t="s">
        <v>85</v>
      </c>
      <c r="D47" s="9">
        <v>40886</v>
      </c>
      <c r="E47" s="454" t="s">
        <v>417</v>
      </c>
      <c r="F47" s="451"/>
      <c r="G47" s="461">
        <v>2E-3</v>
      </c>
      <c r="H47" s="89" t="str">
        <f t="shared" si="6"/>
        <v>○</v>
      </c>
      <c r="I47" s="462">
        <v>2.2500000000000003E-3</v>
      </c>
      <c r="J47" s="117" t="str">
        <f t="shared" si="7"/>
        <v>○</v>
      </c>
      <c r="K47" s="462">
        <v>1E-3</v>
      </c>
      <c r="L47" s="109" t="str">
        <f t="shared" si="8"/>
        <v>○</v>
      </c>
    </row>
    <row r="48" spans="1:12" ht="22.5" customHeight="1" x14ac:dyDescent="0.15">
      <c r="A48" s="28" t="s">
        <v>228</v>
      </c>
      <c r="B48" s="469" t="s">
        <v>402</v>
      </c>
      <c r="C48" s="89" t="s">
        <v>85</v>
      </c>
      <c r="D48" s="9">
        <v>40886</v>
      </c>
      <c r="E48" s="454" t="s">
        <v>160</v>
      </c>
      <c r="F48" s="451"/>
      <c r="G48" s="461">
        <v>4.0000000000000001E-3</v>
      </c>
      <c r="H48" s="89" t="str">
        <f t="shared" si="6"/>
        <v>○</v>
      </c>
      <c r="I48" s="462">
        <v>4.5000000000000005E-3</v>
      </c>
      <c r="J48" s="117" t="str">
        <f t="shared" si="7"/>
        <v>○</v>
      </c>
      <c r="K48" s="462">
        <v>3.0000000000000001E-3</v>
      </c>
      <c r="L48" s="109" t="str">
        <f t="shared" si="8"/>
        <v>○</v>
      </c>
    </row>
    <row r="49" spans="1:12" ht="22.5" customHeight="1" x14ac:dyDescent="0.15">
      <c r="A49" s="35" t="s">
        <v>127</v>
      </c>
      <c r="B49" s="476" t="s">
        <v>402</v>
      </c>
      <c r="C49" s="89" t="s">
        <v>85</v>
      </c>
      <c r="D49" s="9">
        <v>40886</v>
      </c>
      <c r="E49" s="454" t="s">
        <v>161</v>
      </c>
      <c r="F49" s="451"/>
      <c r="G49" s="461">
        <v>5.0000000000000001E-3</v>
      </c>
      <c r="H49" s="89" t="str">
        <f t="shared" si="6"/>
        <v>○</v>
      </c>
      <c r="I49" s="462">
        <v>5.7499999999999999E-3</v>
      </c>
      <c r="J49" s="117" t="str">
        <f t="shared" si="7"/>
        <v>○</v>
      </c>
      <c r="K49" s="462">
        <v>7.0000000000000001E-3</v>
      </c>
      <c r="L49" s="109" t="str">
        <f t="shared" si="8"/>
        <v>○</v>
      </c>
    </row>
    <row r="50" spans="1:12" ht="22.5" customHeight="1" x14ac:dyDescent="0.15">
      <c r="A50" s="28" t="s">
        <v>128</v>
      </c>
      <c r="B50" s="469" t="s">
        <v>402</v>
      </c>
      <c r="C50" s="89" t="s">
        <v>85</v>
      </c>
      <c r="D50" s="9">
        <v>40886</v>
      </c>
      <c r="E50" s="470" t="s">
        <v>162</v>
      </c>
      <c r="F50" s="451"/>
      <c r="G50" s="461">
        <v>4.0000000000000001E-3</v>
      </c>
      <c r="H50" s="89" t="str">
        <f>IF(G50&gt;0.03,"×","○")</f>
        <v>○</v>
      </c>
      <c r="I50" s="462">
        <v>7.2499999999999995E-3</v>
      </c>
      <c r="J50" s="117" t="str">
        <f>IF(I50&gt;0.03,"×","○")</f>
        <v>○</v>
      </c>
      <c r="K50" s="462">
        <v>5.0000000000000001E-3</v>
      </c>
      <c r="L50" s="109" t="str">
        <f>IF(K50&gt;0.03,"×","○")</f>
        <v>○</v>
      </c>
    </row>
    <row r="51" spans="1:12" ht="22.5" customHeight="1" x14ac:dyDescent="0.15">
      <c r="A51" s="28" t="s">
        <v>129</v>
      </c>
      <c r="B51" s="469" t="s">
        <v>402</v>
      </c>
      <c r="C51" s="89" t="s">
        <v>85</v>
      </c>
      <c r="D51" s="9">
        <v>40886</v>
      </c>
      <c r="E51" s="470" t="s">
        <v>163</v>
      </c>
      <c r="F51" s="451"/>
      <c r="G51" s="461">
        <v>5.0000000000000001E-3</v>
      </c>
      <c r="H51" s="89" t="str">
        <f>IF(G51&gt;0.03,"×","○")</f>
        <v>○</v>
      </c>
      <c r="I51" s="462">
        <v>5.7499999999999999E-3</v>
      </c>
      <c r="J51" s="117" t="str">
        <f>IF(I51&gt;0.03,"×","○")</f>
        <v>○</v>
      </c>
      <c r="K51" s="462">
        <v>4.0000000000000001E-3</v>
      </c>
      <c r="L51" s="109" t="str">
        <f>IF(K51&gt;0.03,"×","○")</f>
        <v>○</v>
      </c>
    </row>
    <row r="52" spans="1:12" ht="22.5" customHeight="1" x14ac:dyDescent="0.15">
      <c r="A52" s="28" t="s">
        <v>130</v>
      </c>
      <c r="B52" s="476" t="s">
        <v>402</v>
      </c>
      <c r="C52" s="89" t="s">
        <v>85</v>
      </c>
      <c r="D52" s="9">
        <v>40886</v>
      </c>
      <c r="E52" s="470" t="s">
        <v>164</v>
      </c>
      <c r="F52" s="451"/>
      <c r="G52" s="461">
        <v>4.0000000000000001E-3</v>
      </c>
      <c r="H52" s="89" t="str">
        <f>IF(G52&gt;0.03,"×","○")</f>
        <v>○</v>
      </c>
      <c r="I52" s="462">
        <v>4.2500000000000003E-3</v>
      </c>
      <c r="J52" s="117" t="str">
        <f>IF(I52&gt;0.03,"×","○")</f>
        <v>○</v>
      </c>
      <c r="K52" s="462">
        <v>3.0000000000000001E-3</v>
      </c>
      <c r="L52" s="109" t="str">
        <f>IF(K52&gt;0.03,"×","○")</f>
        <v>○</v>
      </c>
    </row>
    <row r="53" spans="1:12" ht="22.5" customHeight="1" x14ac:dyDescent="0.15">
      <c r="A53" s="28" t="s">
        <v>131</v>
      </c>
      <c r="B53" s="469" t="s">
        <v>402</v>
      </c>
      <c r="C53" s="89" t="s">
        <v>85</v>
      </c>
      <c r="D53" s="9">
        <v>40886</v>
      </c>
      <c r="E53" s="470" t="s">
        <v>165</v>
      </c>
      <c r="F53" s="451"/>
      <c r="G53" s="461">
        <v>3.0000000000000001E-3</v>
      </c>
      <c r="H53" s="89" t="str">
        <f>IF(G53&gt;0.03,"×","○")</f>
        <v>○</v>
      </c>
      <c r="I53" s="462">
        <v>2.5000000000000001E-3</v>
      </c>
      <c r="J53" s="117" t="str">
        <f>IF(I53&gt;0.03,"×","○")</f>
        <v>○</v>
      </c>
      <c r="K53" s="462">
        <v>1E-3</v>
      </c>
      <c r="L53" s="109" t="str">
        <f>IF(K53&gt;0.03,"×","○")</f>
        <v>○</v>
      </c>
    </row>
    <row r="54" spans="1:12" ht="22.5" customHeight="1" thickBot="1" x14ac:dyDescent="0.2">
      <c r="A54" s="31" t="s">
        <v>132</v>
      </c>
      <c r="B54" s="477" t="s">
        <v>402</v>
      </c>
      <c r="C54" s="113" t="s">
        <v>85</v>
      </c>
      <c r="D54" s="478">
        <v>40886</v>
      </c>
      <c r="E54" s="437" t="s">
        <v>166</v>
      </c>
      <c r="F54" s="479"/>
      <c r="G54" s="480">
        <v>6.0000000000000001E-3</v>
      </c>
      <c r="H54" s="113" t="str">
        <f>IF(G54&gt;0.03,"×","○")</f>
        <v>○</v>
      </c>
      <c r="I54" s="481">
        <v>7.2499999999999995E-3</v>
      </c>
      <c r="J54" s="75" t="str">
        <f>IF(I54&gt;0.03,"×","○")</f>
        <v>○</v>
      </c>
      <c r="K54" s="481">
        <v>8.0000000000000002E-3</v>
      </c>
      <c r="L54" s="114" t="str">
        <f>IF(K54&gt;0.03,"×","○")</f>
        <v>○</v>
      </c>
    </row>
    <row r="55" spans="1:12" ht="22.5" customHeight="1" x14ac:dyDescent="0.15">
      <c r="A55" s="62"/>
      <c r="B55" s="482"/>
      <c r="C55" s="64"/>
      <c r="D55" s="483"/>
      <c r="E55" s="484"/>
      <c r="F55" s="485"/>
      <c r="G55" s="486"/>
      <c r="H55" s="64"/>
      <c r="I55" s="486"/>
      <c r="J55" s="64"/>
      <c r="K55" s="486"/>
      <c r="L55" s="64"/>
    </row>
    <row r="56" spans="1:12" ht="23.25" customHeight="1" x14ac:dyDescent="0.15">
      <c r="A56" s="62"/>
      <c r="B56" s="487"/>
      <c r="C56" s="64"/>
      <c r="D56" s="483"/>
      <c r="E56" s="484"/>
      <c r="F56" s="485"/>
      <c r="G56" s="488"/>
      <c r="H56" s="63"/>
      <c r="I56" s="486"/>
      <c r="J56" s="64"/>
      <c r="K56" s="486"/>
      <c r="L56" s="64"/>
    </row>
    <row r="57" spans="1:12" ht="23.25" customHeight="1" thickBot="1" x14ac:dyDescent="0.2">
      <c r="B57" s="489"/>
      <c r="H57" s="490"/>
      <c r="I57" s="491"/>
      <c r="J57" s="490"/>
      <c r="K57" s="430" t="s">
        <v>397</v>
      </c>
      <c r="L57" s="64"/>
    </row>
    <row r="58" spans="1:12" ht="23.25" customHeight="1" x14ac:dyDescent="0.15">
      <c r="A58" s="140" t="s">
        <v>0</v>
      </c>
      <c r="B58" s="431" t="s">
        <v>233</v>
      </c>
      <c r="C58" s="142" t="s">
        <v>234</v>
      </c>
      <c r="D58" s="432" t="s">
        <v>398</v>
      </c>
      <c r="E58" s="218" t="s">
        <v>2</v>
      </c>
      <c r="F58" s="492" t="s">
        <v>399</v>
      </c>
      <c r="G58" s="493" t="s">
        <v>304</v>
      </c>
      <c r="H58" s="494"/>
      <c r="I58" s="495" t="s">
        <v>332</v>
      </c>
      <c r="J58" s="494"/>
      <c r="K58" s="495" t="s">
        <v>335</v>
      </c>
      <c r="L58" s="496"/>
    </row>
    <row r="59" spans="1:12" ht="23.25" customHeight="1" thickBot="1" x14ac:dyDescent="0.2">
      <c r="A59" s="141"/>
      <c r="B59" s="434"/>
      <c r="C59" s="143"/>
      <c r="D59" s="144"/>
      <c r="E59" s="435"/>
      <c r="F59" s="497"/>
      <c r="G59" s="31" t="s">
        <v>400</v>
      </c>
      <c r="H59" s="438" t="s">
        <v>118</v>
      </c>
      <c r="I59" s="438" t="s">
        <v>400</v>
      </c>
      <c r="J59" s="438" t="s">
        <v>118</v>
      </c>
      <c r="K59" s="438" t="s">
        <v>400</v>
      </c>
      <c r="L59" s="498" t="s">
        <v>118</v>
      </c>
    </row>
    <row r="60" spans="1:12" ht="22.5" customHeight="1" x14ac:dyDescent="0.15">
      <c r="A60" s="499" t="s">
        <v>133</v>
      </c>
      <c r="B60" s="500" t="s">
        <v>402</v>
      </c>
      <c r="C60" s="111" t="s">
        <v>85</v>
      </c>
      <c r="D60" s="501">
        <v>40886</v>
      </c>
      <c r="E60" s="442" t="s">
        <v>167</v>
      </c>
      <c r="F60" s="443" t="s">
        <v>403</v>
      </c>
      <c r="G60" s="502">
        <v>5.0000000000000001E-3</v>
      </c>
      <c r="H60" s="110" t="str">
        <f>IF(G60&gt;0.03,"×","○")</f>
        <v>○</v>
      </c>
      <c r="I60" s="503">
        <v>8.2500000000000004E-3</v>
      </c>
      <c r="J60" s="116" t="str">
        <f>IF(I60&gt;0.03,"×","○")</f>
        <v>○</v>
      </c>
      <c r="K60" s="504">
        <v>5.0000000000000001E-3</v>
      </c>
      <c r="L60" s="108" t="str">
        <f>IF(K60&gt;0.03,"×","○")</f>
        <v>○</v>
      </c>
    </row>
    <row r="61" spans="1:12" ht="22.5" customHeight="1" x14ac:dyDescent="0.15">
      <c r="A61" s="28" t="s">
        <v>134</v>
      </c>
      <c r="B61" s="469" t="s">
        <v>402</v>
      </c>
      <c r="C61" s="89" t="s">
        <v>85</v>
      </c>
      <c r="D61" s="9">
        <v>40886</v>
      </c>
      <c r="E61" s="470" t="s">
        <v>168</v>
      </c>
      <c r="F61" s="451"/>
      <c r="G61" s="461">
        <v>3.0000000000000001E-3</v>
      </c>
      <c r="H61" s="89" t="str">
        <f t="shared" ref="H61:H71" si="9">IF(G61&gt;0.03,"×","○")</f>
        <v>○</v>
      </c>
      <c r="I61" s="462">
        <v>3.0000000000000001E-3</v>
      </c>
      <c r="J61" s="117" t="str">
        <f t="shared" ref="J61:J71" si="10">IF(I61&gt;0.03,"×","○")</f>
        <v>○</v>
      </c>
      <c r="K61" s="462">
        <v>6.0000000000000001E-3</v>
      </c>
      <c r="L61" s="109" t="str">
        <f t="shared" ref="L61:L71" si="11">IF(K61&gt;0.03,"×","○")</f>
        <v>○</v>
      </c>
    </row>
    <row r="62" spans="1:12" ht="22.5" customHeight="1" x14ac:dyDescent="0.15">
      <c r="A62" s="28" t="s">
        <v>135</v>
      </c>
      <c r="B62" s="469" t="s">
        <v>402</v>
      </c>
      <c r="C62" s="89" t="s">
        <v>85</v>
      </c>
      <c r="D62" s="9">
        <v>40886</v>
      </c>
      <c r="E62" s="470" t="s">
        <v>169</v>
      </c>
      <c r="F62" s="451"/>
      <c r="G62" s="461">
        <v>5.0000000000000001E-3</v>
      </c>
      <c r="H62" s="89" t="str">
        <f t="shared" si="9"/>
        <v>○</v>
      </c>
      <c r="I62" s="462">
        <v>6.5000000000000006E-3</v>
      </c>
      <c r="J62" s="117" t="str">
        <f t="shared" si="10"/>
        <v>○</v>
      </c>
      <c r="K62" s="462">
        <v>3.0000000000000001E-3</v>
      </c>
      <c r="L62" s="109" t="str">
        <f t="shared" si="11"/>
        <v>○</v>
      </c>
    </row>
    <row r="63" spans="1:12" ht="22.5" customHeight="1" x14ac:dyDescent="0.15">
      <c r="A63" s="28" t="s">
        <v>136</v>
      </c>
      <c r="B63" s="469" t="s">
        <v>402</v>
      </c>
      <c r="C63" s="89" t="s">
        <v>85</v>
      </c>
      <c r="D63" s="9">
        <v>40886</v>
      </c>
      <c r="E63" s="470" t="s">
        <v>170</v>
      </c>
      <c r="F63" s="451"/>
      <c r="G63" s="461">
        <v>3.0000000000000001E-3</v>
      </c>
      <c r="H63" s="89" t="str">
        <f t="shared" si="9"/>
        <v>○</v>
      </c>
      <c r="I63" s="462">
        <v>4.2500000000000003E-3</v>
      </c>
      <c r="J63" s="117" t="str">
        <f t="shared" si="10"/>
        <v>○</v>
      </c>
      <c r="K63" s="462">
        <v>3.0000000000000001E-3</v>
      </c>
      <c r="L63" s="109" t="str">
        <f t="shared" si="11"/>
        <v>○</v>
      </c>
    </row>
    <row r="64" spans="1:12" ht="22.5" customHeight="1" x14ac:dyDescent="0.15">
      <c r="A64" s="28" t="s">
        <v>418</v>
      </c>
      <c r="B64" s="469" t="s">
        <v>402</v>
      </c>
      <c r="C64" s="89" t="s">
        <v>85</v>
      </c>
      <c r="D64" s="9">
        <v>40886</v>
      </c>
      <c r="E64" s="470" t="s">
        <v>171</v>
      </c>
      <c r="F64" s="451"/>
      <c r="G64" s="461">
        <v>5.0000000000000001E-3</v>
      </c>
      <c r="H64" s="89" t="str">
        <f t="shared" si="9"/>
        <v>○</v>
      </c>
      <c r="I64" s="462">
        <v>8.2500000000000004E-3</v>
      </c>
      <c r="J64" s="117" t="str">
        <f t="shared" si="10"/>
        <v>○</v>
      </c>
      <c r="K64" s="462">
        <v>8.0000000000000002E-3</v>
      </c>
      <c r="L64" s="109" t="str">
        <f t="shared" si="11"/>
        <v>○</v>
      </c>
    </row>
    <row r="65" spans="1:12" ht="22.5" customHeight="1" x14ac:dyDescent="0.15">
      <c r="A65" s="28" t="s">
        <v>419</v>
      </c>
      <c r="B65" s="469" t="s">
        <v>402</v>
      </c>
      <c r="C65" s="89" t="s">
        <v>85</v>
      </c>
      <c r="D65" s="9">
        <v>40886</v>
      </c>
      <c r="E65" s="470" t="s">
        <v>173</v>
      </c>
      <c r="F65" s="451"/>
      <c r="G65" s="461">
        <v>6.0000000000000001E-3</v>
      </c>
      <c r="H65" s="89" t="str">
        <f t="shared" si="9"/>
        <v>○</v>
      </c>
      <c r="I65" s="462">
        <v>4.2500000000000003E-3</v>
      </c>
      <c r="J65" s="117" t="str">
        <f t="shared" si="10"/>
        <v>○</v>
      </c>
      <c r="K65" s="462">
        <v>5.0000000000000001E-3</v>
      </c>
      <c r="L65" s="109" t="str">
        <f t="shared" si="11"/>
        <v>○</v>
      </c>
    </row>
    <row r="66" spans="1:12" ht="22.5" customHeight="1" x14ac:dyDescent="0.15">
      <c r="A66" s="28" t="s">
        <v>141</v>
      </c>
      <c r="B66" s="469" t="s">
        <v>402</v>
      </c>
      <c r="C66" s="89" t="s">
        <v>85</v>
      </c>
      <c r="D66" s="9">
        <v>40886</v>
      </c>
      <c r="E66" s="470" t="s">
        <v>174</v>
      </c>
      <c r="F66" s="451"/>
      <c r="G66" s="461">
        <v>2E-3</v>
      </c>
      <c r="H66" s="89" t="str">
        <f t="shared" si="9"/>
        <v>○</v>
      </c>
      <c r="I66" s="462">
        <v>2.7499999999999998E-3</v>
      </c>
      <c r="J66" s="117" t="str">
        <f t="shared" si="10"/>
        <v>○</v>
      </c>
      <c r="K66" s="462">
        <v>3.0000000000000001E-3</v>
      </c>
      <c r="L66" s="109" t="str">
        <f t="shared" si="11"/>
        <v>○</v>
      </c>
    </row>
    <row r="67" spans="1:12" ht="22.5" customHeight="1" x14ac:dyDescent="0.15">
      <c r="A67" s="28" t="s">
        <v>420</v>
      </c>
      <c r="B67" s="469" t="s">
        <v>402</v>
      </c>
      <c r="C67" s="89" t="s">
        <v>85</v>
      </c>
      <c r="D67" s="9">
        <v>40886</v>
      </c>
      <c r="E67" s="470" t="s">
        <v>176</v>
      </c>
      <c r="F67" s="451"/>
      <c r="G67" s="461">
        <v>3.0000000000000001E-3</v>
      </c>
      <c r="H67" s="89" t="str">
        <f t="shared" si="9"/>
        <v>○</v>
      </c>
      <c r="I67" s="462">
        <v>6.4999999999999997E-3</v>
      </c>
      <c r="J67" s="117" t="str">
        <f t="shared" si="10"/>
        <v>○</v>
      </c>
      <c r="K67" s="462">
        <v>4.0000000000000001E-3</v>
      </c>
      <c r="L67" s="109" t="str">
        <f t="shared" si="11"/>
        <v>○</v>
      </c>
    </row>
    <row r="68" spans="1:12" ht="22.5" customHeight="1" x14ac:dyDescent="0.15">
      <c r="A68" s="28" t="s">
        <v>145</v>
      </c>
      <c r="B68" s="469" t="s">
        <v>402</v>
      </c>
      <c r="C68" s="89" t="s">
        <v>85</v>
      </c>
      <c r="D68" s="9">
        <v>40886</v>
      </c>
      <c r="E68" s="470" t="s">
        <v>177</v>
      </c>
      <c r="F68" s="451"/>
      <c r="G68" s="461">
        <v>5.0000000000000001E-3</v>
      </c>
      <c r="H68" s="89" t="str">
        <f t="shared" si="9"/>
        <v>○</v>
      </c>
      <c r="I68" s="462">
        <v>8.5000000000000006E-3</v>
      </c>
      <c r="J68" s="117" t="str">
        <f t="shared" si="10"/>
        <v>○</v>
      </c>
      <c r="K68" s="462">
        <v>8.0000000000000002E-3</v>
      </c>
      <c r="L68" s="109" t="str">
        <f t="shared" si="11"/>
        <v>○</v>
      </c>
    </row>
    <row r="69" spans="1:12" ht="22.5" customHeight="1" x14ac:dyDescent="0.15">
      <c r="A69" s="28" t="s">
        <v>146</v>
      </c>
      <c r="B69" s="469" t="s">
        <v>402</v>
      </c>
      <c r="C69" s="89" t="s">
        <v>85</v>
      </c>
      <c r="D69" s="9">
        <v>40886</v>
      </c>
      <c r="E69" s="470" t="s">
        <v>178</v>
      </c>
      <c r="F69" s="451"/>
      <c r="G69" s="461">
        <v>3.0000000000000001E-3</v>
      </c>
      <c r="H69" s="89" t="str">
        <f t="shared" si="9"/>
        <v>○</v>
      </c>
      <c r="I69" s="462">
        <v>3.5000000000000001E-3</v>
      </c>
      <c r="J69" s="117" t="str">
        <f t="shared" si="10"/>
        <v>○</v>
      </c>
      <c r="K69" s="462">
        <v>7.0000000000000001E-3</v>
      </c>
      <c r="L69" s="109" t="str">
        <f t="shared" si="11"/>
        <v>○</v>
      </c>
    </row>
    <row r="70" spans="1:12" ht="22.5" customHeight="1" x14ac:dyDescent="0.15">
      <c r="A70" s="28" t="s">
        <v>147</v>
      </c>
      <c r="B70" s="469" t="s">
        <v>402</v>
      </c>
      <c r="C70" s="89" t="s">
        <v>85</v>
      </c>
      <c r="D70" s="9">
        <v>40886</v>
      </c>
      <c r="E70" s="470" t="s">
        <v>179</v>
      </c>
      <c r="F70" s="451"/>
      <c r="G70" s="461">
        <v>0.01</v>
      </c>
      <c r="H70" s="89" t="str">
        <f t="shared" si="9"/>
        <v>○</v>
      </c>
      <c r="I70" s="462">
        <v>8.4999999999999989E-3</v>
      </c>
      <c r="J70" s="117" t="str">
        <f t="shared" si="10"/>
        <v>○</v>
      </c>
      <c r="K70" s="462">
        <v>0.02</v>
      </c>
      <c r="L70" s="109" t="str">
        <f t="shared" si="11"/>
        <v>○</v>
      </c>
    </row>
    <row r="71" spans="1:12" ht="22.5" customHeight="1" thickBot="1" x14ac:dyDescent="0.2">
      <c r="A71" s="31" t="s">
        <v>149</v>
      </c>
      <c r="B71" s="477" t="s">
        <v>402</v>
      </c>
      <c r="C71" s="113" t="s">
        <v>85</v>
      </c>
      <c r="D71" s="478">
        <v>40886</v>
      </c>
      <c r="E71" s="437" t="s">
        <v>58</v>
      </c>
      <c r="F71" s="479"/>
      <c r="G71" s="480">
        <v>1.0999999999999999E-2</v>
      </c>
      <c r="H71" s="113" t="str">
        <f t="shared" si="9"/>
        <v>○</v>
      </c>
      <c r="I71" s="481">
        <v>8.4999999999999989E-3</v>
      </c>
      <c r="J71" s="75" t="str">
        <f t="shared" si="10"/>
        <v>○</v>
      </c>
      <c r="K71" s="481">
        <v>1.0999999999999999E-2</v>
      </c>
      <c r="L71" s="114" t="str">
        <f t="shared" si="11"/>
        <v>○</v>
      </c>
    </row>
    <row r="73" spans="1:12" ht="21.75" customHeight="1" thickBot="1" x14ac:dyDescent="0.2">
      <c r="A73" s="2" t="s">
        <v>421</v>
      </c>
      <c r="H73" s="490"/>
      <c r="I73" s="491"/>
      <c r="J73" s="490"/>
      <c r="K73" s="430" t="s">
        <v>397</v>
      </c>
      <c r="L73" s="64"/>
    </row>
    <row r="74" spans="1:12" ht="17.25" customHeight="1" x14ac:dyDescent="0.15">
      <c r="A74" s="140" t="s">
        <v>0</v>
      </c>
      <c r="B74" s="431" t="s">
        <v>233</v>
      </c>
      <c r="C74" s="142" t="s">
        <v>234</v>
      </c>
      <c r="D74" s="432" t="s">
        <v>398</v>
      </c>
      <c r="E74" s="133" t="s">
        <v>2</v>
      </c>
      <c r="F74" s="505" t="s">
        <v>399</v>
      </c>
      <c r="G74" s="493" t="s">
        <v>304</v>
      </c>
      <c r="H74" s="494"/>
      <c r="I74" s="495" t="s">
        <v>332</v>
      </c>
      <c r="J74" s="506"/>
      <c r="K74" s="495" t="s">
        <v>335</v>
      </c>
      <c r="L74" s="496"/>
    </row>
    <row r="75" spans="1:12" ht="18" thickBot="1" x14ac:dyDescent="0.2">
      <c r="A75" s="141"/>
      <c r="B75" s="434"/>
      <c r="C75" s="143"/>
      <c r="D75" s="144"/>
      <c r="E75" s="144"/>
      <c r="F75" s="216"/>
      <c r="G75" s="31" t="s">
        <v>400</v>
      </c>
      <c r="H75" s="437" t="s">
        <v>118</v>
      </c>
      <c r="I75" s="438" t="s">
        <v>400</v>
      </c>
      <c r="J75" s="507" t="s">
        <v>118</v>
      </c>
      <c r="K75" s="438" t="s">
        <v>400</v>
      </c>
      <c r="L75" s="33" t="s">
        <v>118</v>
      </c>
    </row>
    <row r="76" spans="1:12" ht="21" customHeight="1" x14ac:dyDescent="0.15">
      <c r="A76" s="35" t="s">
        <v>422</v>
      </c>
      <c r="B76" s="508" t="s">
        <v>423</v>
      </c>
      <c r="C76" s="110" t="s">
        <v>85</v>
      </c>
      <c r="D76" s="509">
        <v>40886</v>
      </c>
      <c r="E76" s="442" t="s">
        <v>424</v>
      </c>
      <c r="F76" s="510" t="s">
        <v>403</v>
      </c>
      <c r="G76" s="502">
        <v>6.0000000000000001E-3</v>
      </c>
      <c r="H76" s="116" t="str">
        <f>IF(G76&gt;0.03,"×","○")</f>
        <v>○</v>
      </c>
      <c r="I76" s="503">
        <v>6.1250000000000002E-3</v>
      </c>
      <c r="J76" s="116" t="str">
        <f>IF(I76&gt;0.03,"×","○")</f>
        <v>○</v>
      </c>
      <c r="K76" s="504">
        <v>8.9999999999999993E-3</v>
      </c>
      <c r="L76" s="108" t="str">
        <f>IF(K76&gt;0.03,"×","○")</f>
        <v>○</v>
      </c>
    </row>
    <row r="77" spans="1:12" ht="21" customHeight="1" x14ac:dyDescent="0.15">
      <c r="A77" s="36" t="s">
        <v>350</v>
      </c>
      <c r="B77" s="511" t="s">
        <v>423</v>
      </c>
      <c r="C77" s="89" t="s">
        <v>85</v>
      </c>
      <c r="D77" s="9">
        <v>40886</v>
      </c>
      <c r="E77" s="470" t="s">
        <v>425</v>
      </c>
      <c r="F77" s="451"/>
      <c r="G77" s="461">
        <v>6.0000000000000001E-3</v>
      </c>
      <c r="H77" s="117" t="str">
        <f>IF(G77&gt;0.03,"×","○")</f>
        <v>○</v>
      </c>
      <c r="I77" s="462">
        <v>7.3749999999999996E-3</v>
      </c>
      <c r="J77" s="117" t="str">
        <f>IF(I77&gt;0.03,"×","○")</f>
        <v>○</v>
      </c>
      <c r="K77" s="462">
        <v>8.0000000000000002E-3</v>
      </c>
      <c r="L77" s="109" t="str">
        <f>IF(K77&gt;0.03,"×","○")</f>
        <v>○</v>
      </c>
    </row>
    <row r="78" spans="1:12" ht="21" customHeight="1" x14ac:dyDescent="0.15">
      <c r="A78" s="28" t="s">
        <v>426</v>
      </c>
      <c r="B78" s="511" t="s">
        <v>423</v>
      </c>
      <c r="C78" s="89" t="s">
        <v>85</v>
      </c>
      <c r="D78" s="9">
        <v>40886</v>
      </c>
      <c r="E78" s="454" t="s">
        <v>427</v>
      </c>
      <c r="F78" s="451"/>
      <c r="G78" s="461">
        <v>2E-3</v>
      </c>
      <c r="H78" s="117" t="str">
        <f>IF(G78&gt;0.03,"×","○")</f>
        <v>○</v>
      </c>
      <c r="I78" s="462">
        <v>1.6250000000000001E-3</v>
      </c>
      <c r="J78" s="117" t="str">
        <f>IF(I78&gt;0.03,"×","○")</f>
        <v>○</v>
      </c>
      <c r="K78" s="462">
        <v>2E-3</v>
      </c>
      <c r="L78" s="109" t="str">
        <f>IF(K78&gt;0.03,"×","○")</f>
        <v>○</v>
      </c>
    </row>
    <row r="79" spans="1:12" ht="21" customHeight="1" thickBot="1" x14ac:dyDescent="0.2">
      <c r="A79" s="31" t="s">
        <v>428</v>
      </c>
      <c r="B79" s="512" t="s">
        <v>423</v>
      </c>
      <c r="C79" s="113" t="s">
        <v>85</v>
      </c>
      <c r="D79" s="478">
        <v>40886</v>
      </c>
      <c r="E79" s="438" t="s">
        <v>429</v>
      </c>
      <c r="F79" s="479"/>
      <c r="G79" s="480">
        <v>5.0000000000000001E-3</v>
      </c>
      <c r="H79" s="75" t="str">
        <f>IF(G79&gt;0.03,"×","○")</f>
        <v>○</v>
      </c>
      <c r="I79" s="481">
        <v>4.1250000000000002E-3</v>
      </c>
      <c r="J79" s="75" t="str">
        <f>IF(I79&gt;0.03,"×","○")</f>
        <v>○</v>
      </c>
      <c r="K79" s="481">
        <v>5.0000000000000001E-3</v>
      </c>
      <c r="L79" s="114" t="str">
        <f>IF(K79&gt;0.03,"×","○")</f>
        <v>○</v>
      </c>
    </row>
    <row r="80" spans="1:12" x14ac:dyDescent="0.15">
      <c r="A80" s="513"/>
      <c r="B80"/>
      <c r="C80"/>
      <c r="D80"/>
      <c r="E80"/>
      <c r="F80"/>
    </row>
    <row r="81" spans="1:12" ht="22.5" customHeight="1" thickBot="1" x14ac:dyDescent="0.2">
      <c r="A81" s="2" t="s">
        <v>430</v>
      </c>
      <c r="H81" s="514"/>
      <c r="I81" s="515"/>
      <c r="J81" s="514"/>
      <c r="K81" s="430" t="s">
        <v>397</v>
      </c>
      <c r="L81" s="64"/>
    </row>
    <row r="82" spans="1:12" ht="17.25" customHeight="1" x14ac:dyDescent="0.15">
      <c r="A82" s="140" t="s">
        <v>0</v>
      </c>
      <c r="B82" s="431" t="s">
        <v>233</v>
      </c>
      <c r="C82" s="142" t="s">
        <v>234</v>
      </c>
      <c r="D82" s="432" t="s">
        <v>398</v>
      </c>
      <c r="E82" s="218" t="s">
        <v>2</v>
      </c>
      <c r="F82" s="516" t="s">
        <v>399</v>
      </c>
      <c r="G82" s="203" t="s">
        <v>304</v>
      </c>
      <c r="H82" s="199"/>
      <c r="I82" s="199" t="s">
        <v>332</v>
      </c>
      <c r="J82" s="199"/>
      <c r="K82" s="199" t="s">
        <v>335</v>
      </c>
      <c r="L82" s="200"/>
    </row>
    <row r="83" spans="1:12" ht="18" thickBot="1" x14ac:dyDescent="0.2">
      <c r="A83" s="517"/>
      <c r="B83" s="434"/>
      <c r="C83" s="518"/>
      <c r="D83" s="166"/>
      <c r="E83" s="165"/>
      <c r="F83" s="165"/>
      <c r="G83" s="519" t="s">
        <v>400</v>
      </c>
      <c r="H83" s="520" t="s">
        <v>118</v>
      </c>
      <c r="I83" s="521" t="s">
        <v>400</v>
      </c>
      <c r="J83" s="520" t="s">
        <v>118</v>
      </c>
      <c r="K83" s="521" t="s">
        <v>400</v>
      </c>
      <c r="L83" s="522" t="s">
        <v>118</v>
      </c>
    </row>
    <row r="84" spans="1:12" ht="21.75" customHeight="1" x14ac:dyDescent="0.15">
      <c r="A84" s="439" t="s">
        <v>431</v>
      </c>
      <c r="B84" s="523" t="s">
        <v>432</v>
      </c>
      <c r="C84" s="135" t="s">
        <v>85</v>
      </c>
      <c r="D84" s="449">
        <v>39903</v>
      </c>
      <c r="E84" s="442" t="s">
        <v>433</v>
      </c>
      <c r="F84" s="524" t="s">
        <v>434</v>
      </c>
      <c r="G84" s="525">
        <v>3.0000000000000001E-3</v>
      </c>
      <c r="H84" s="133" t="str">
        <f>IF(SUM(G84:G99)=0,"",IF(MAX(G84:G99)&lt;=0.03,"○","×"))</f>
        <v>○</v>
      </c>
      <c r="I84" s="446">
        <v>1.6249999999999999E-3</v>
      </c>
      <c r="J84" s="133" t="str">
        <f>IF(MAX(I84:I99)&lt;=0.03,"○","×")</f>
        <v>○</v>
      </c>
      <c r="K84" s="526">
        <v>3.0000000000000001E-3</v>
      </c>
      <c r="L84" s="145" t="str">
        <f>IF(MAX(K84:K99)&lt;=0.03,"○","×")</f>
        <v>○</v>
      </c>
    </row>
    <row r="85" spans="1:12" ht="21.75" customHeight="1" x14ac:dyDescent="0.15">
      <c r="A85" s="134"/>
      <c r="B85" s="523"/>
      <c r="C85" s="135"/>
      <c r="D85" s="449"/>
      <c r="E85" s="470" t="s">
        <v>435</v>
      </c>
      <c r="F85" s="527"/>
      <c r="G85" s="452">
        <v>3.0000000000000001E-3</v>
      </c>
      <c r="H85" s="135"/>
      <c r="I85" s="453">
        <v>1.6250000000000004E-3</v>
      </c>
      <c r="J85" s="135"/>
      <c r="K85" s="528">
        <v>2E-3</v>
      </c>
      <c r="L85" s="229"/>
    </row>
    <row r="86" spans="1:12" ht="21.75" customHeight="1" x14ac:dyDescent="0.15">
      <c r="A86" s="134"/>
      <c r="B86" s="523"/>
      <c r="C86" s="135"/>
      <c r="D86" s="449"/>
      <c r="E86" s="470" t="s">
        <v>436</v>
      </c>
      <c r="F86" s="527"/>
      <c r="G86" s="452">
        <v>2E-3</v>
      </c>
      <c r="H86" s="135"/>
      <c r="I86" s="453">
        <v>1.6250000000000004E-3</v>
      </c>
      <c r="J86" s="135"/>
      <c r="K86" s="528">
        <v>3.0000000000000001E-3</v>
      </c>
      <c r="L86" s="229"/>
    </row>
    <row r="87" spans="1:12" ht="21.75" customHeight="1" x14ac:dyDescent="0.15">
      <c r="A87" s="134"/>
      <c r="B87" s="523"/>
      <c r="C87" s="135"/>
      <c r="D87" s="449"/>
      <c r="E87" s="470" t="s">
        <v>437</v>
      </c>
      <c r="F87" s="527"/>
      <c r="G87" s="452">
        <v>2E-3</v>
      </c>
      <c r="H87" s="135"/>
      <c r="I87" s="453">
        <v>1.3750000000000004E-3</v>
      </c>
      <c r="J87" s="135"/>
      <c r="K87" s="528">
        <v>2E-3</v>
      </c>
      <c r="L87" s="229"/>
    </row>
    <row r="88" spans="1:12" ht="21.75" customHeight="1" x14ac:dyDescent="0.15">
      <c r="A88" s="134"/>
      <c r="B88" s="523"/>
      <c r="C88" s="135"/>
      <c r="D88" s="449"/>
      <c r="E88" s="470" t="s">
        <v>438</v>
      </c>
      <c r="F88" s="527"/>
      <c r="G88" s="452">
        <v>4.0000000000000001E-3</v>
      </c>
      <c r="H88" s="135"/>
      <c r="I88" s="453">
        <v>1.7500000000000003E-3</v>
      </c>
      <c r="J88" s="135"/>
      <c r="K88" s="528">
        <v>2E-3</v>
      </c>
      <c r="L88" s="229"/>
    </row>
    <row r="89" spans="1:12" ht="21.75" customHeight="1" x14ac:dyDescent="0.15">
      <c r="A89" s="134"/>
      <c r="B89" s="523"/>
      <c r="C89" s="135"/>
      <c r="D89" s="449"/>
      <c r="E89" s="470" t="s">
        <v>439</v>
      </c>
      <c r="F89" s="527"/>
      <c r="G89" s="452">
        <v>5.0000000000000001E-3</v>
      </c>
      <c r="H89" s="135"/>
      <c r="I89" s="453">
        <v>2.5000000000000001E-3</v>
      </c>
      <c r="J89" s="135"/>
      <c r="K89" s="528">
        <v>2E-3</v>
      </c>
      <c r="L89" s="229"/>
    </row>
    <row r="90" spans="1:12" ht="21.75" customHeight="1" x14ac:dyDescent="0.15">
      <c r="A90" s="134"/>
      <c r="B90" s="523"/>
      <c r="C90" s="135"/>
      <c r="D90" s="449"/>
      <c r="E90" s="470" t="s">
        <v>440</v>
      </c>
      <c r="F90" s="527"/>
      <c r="G90" s="452">
        <v>3.0000000000000001E-3</v>
      </c>
      <c r="H90" s="135"/>
      <c r="I90" s="453">
        <v>1.7500000000000003E-3</v>
      </c>
      <c r="J90" s="135"/>
      <c r="K90" s="528">
        <v>3.0000000000000001E-3</v>
      </c>
      <c r="L90" s="229"/>
    </row>
    <row r="91" spans="1:12" ht="21.75" customHeight="1" x14ac:dyDescent="0.15">
      <c r="A91" s="134"/>
      <c r="B91" s="523"/>
      <c r="C91" s="135"/>
      <c r="D91" s="449"/>
      <c r="E91" s="470" t="s">
        <v>441</v>
      </c>
      <c r="F91" s="527"/>
      <c r="G91" s="452">
        <v>3.0000000000000001E-3</v>
      </c>
      <c r="H91" s="135"/>
      <c r="I91" s="453">
        <v>1.7500000000000003E-3</v>
      </c>
      <c r="J91" s="135"/>
      <c r="K91" s="528">
        <v>3.0000000000000001E-3</v>
      </c>
      <c r="L91" s="229"/>
    </row>
    <row r="92" spans="1:12" ht="21.75" customHeight="1" x14ac:dyDescent="0.15">
      <c r="A92" s="134"/>
      <c r="B92" s="523"/>
      <c r="C92" s="135"/>
      <c r="D92" s="449"/>
      <c r="E92" s="470" t="s">
        <v>442</v>
      </c>
      <c r="F92" s="527"/>
      <c r="G92" s="452">
        <v>6.0000000000000001E-3</v>
      </c>
      <c r="H92" s="135"/>
      <c r="I92" s="453">
        <v>1.75E-3</v>
      </c>
      <c r="J92" s="135"/>
      <c r="K92" s="528">
        <v>2E-3</v>
      </c>
      <c r="L92" s="229"/>
    </row>
    <row r="93" spans="1:12" ht="21.75" customHeight="1" x14ac:dyDescent="0.15">
      <c r="A93" s="134"/>
      <c r="B93" s="523"/>
      <c r="C93" s="135"/>
      <c r="D93" s="449"/>
      <c r="E93" s="470" t="s">
        <v>443</v>
      </c>
      <c r="F93" s="527"/>
      <c r="G93" s="452">
        <v>3.0000000000000001E-3</v>
      </c>
      <c r="H93" s="135"/>
      <c r="I93" s="453">
        <v>2.7500000000000007E-3</v>
      </c>
      <c r="J93" s="135"/>
      <c r="K93" s="528">
        <v>3.0000000000000001E-3</v>
      </c>
      <c r="L93" s="229"/>
    </row>
    <row r="94" spans="1:12" ht="21.75" customHeight="1" x14ac:dyDescent="0.15">
      <c r="A94" s="134"/>
      <c r="B94" s="523"/>
      <c r="C94" s="135"/>
      <c r="D94" s="449"/>
      <c r="E94" s="470" t="s">
        <v>444</v>
      </c>
      <c r="F94" s="527"/>
      <c r="G94" s="452">
        <v>3.0000000000000001E-3</v>
      </c>
      <c r="H94" s="135"/>
      <c r="I94" s="453">
        <v>2.6250000000000002E-3</v>
      </c>
      <c r="J94" s="135"/>
      <c r="K94" s="528">
        <v>4.0000000000000001E-3</v>
      </c>
      <c r="L94" s="229"/>
    </row>
    <row r="95" spans="1:12" ht="21.75" customHeight="1" x14ac:dyDescent="0.15">
      <c r="A95" s="134"/>
      <c r="B95" s="523"/>
      <c r="C95" s="135"/>
      <c r="D95" s="449"/>
      <c r="E95" s="470" t="s">
        <v>445</v>
      </c>
      <c r="F95" s="527"/>
      <c r="G95" s="452">
        <v>4.0000000000000001E-3</v>
      </c>
      <c r="H95" s="135"/>
      <c r="I95" s="453">
        <v>1.7500000000000005E-3</v>
      </c>
      <c r="J95" s="135"/>
      <c r="K95" s="528">
        <v>3.0000000000000001E-3</v>
      </c>
      <c r="L95" s="229"/>
    </row>
    <row r="96" spans="1:12" ht="21.75" customHeight="1" x14ac:dyDescent="0.15">
      <c r="A96" s="134"/>
      <c r="B96" s="523"/>
      <c r="C96" s="135"/>
      <c r="D96" s="449"/>
      <c r="E96" s="470" t="s">
        <v>446</v>
      </c>
      <c r="F96" s="527"/>
      <c r="G96" s="452">
        <v>3.0000000000000001E-3</v>
      </c>
      <c r="H96" s="135"/>
      <c r="I96" s="453">
        <v>2.2500000000000007E-3</v>
      </c>
      <c r="J96" s="135"/>
      <c r="K96" s="528">
        <v>3.0000000000000001E-3</v>
      </c>
      <c r="L96" s="229"/>
    </row>
    <row r="97" spans="1:12" ht="21.75" customHeight="1" x14ac:dyDescent="0.15">
      <c r="A97" s="134"/>
      <c r="B97" s="523"/>
      <c r="C97" s="135"/>
      <c r="D97" s="449"/>
      <c r="E97" s="470" t="s">
        <v>447</v>
      </c>
      <c r="F97" s="527"/>
      <c r="G97" s="452">
        <v>3.0000000000000001E-3</v>
      </c>
      <c r="H97" s="135"/>
      <c r="I97" s="453">
        <v>1.6250000000000004E-3</v>
      </c>
      <c r="J97" s="135"/>
      <c r="K97" s="528">
        <v>2E-3</v>
      </c>
      <c r="L97" s="229"/>
    </row>
    <row r="98" spans="1:12" ht="21.75" customHeight="1" x14ac:dyDescent="0.15">
      <c r="A98" s="134"/>
      <c r="B98" s="523"/>
      <c r="C98" s="135"/>
      <c r="D98" s="449"/>
      <c r="E98" s="470" t="s">
        <v>448</v>
      </c>
      <c r="F98" s="527"/>
      <c r="G98" s="452">
        <v>3.0000000000000001E-3</v>
      </c>
      <c r="H98" s="135"/>
      <c r="I98" s="453">
        <v>2E-3</v>
      </c>
      <c r="J98" s="135"/>
      <c r="K98" s="528">
        <v>3.0000000000000001E-3</v>
      </c>
      <c r="L98" s="229"/>
    </row>
    <row r="99" spans="1:12" ht="21.75" customHeight="1" x14ac:dyDescent="0.15">
      <c r="A99" s="126"/>
      <c r="B99" s="208"/>
      <c r="C99" s="128"/>
      <c r="D99" s="457"/>
      <c r="E99" s="470" t="s">
        <v>449</v>
      </c>
      <c r="F99" s="527"/>
      <c r="G99" s="452">
        <v>3.0000000000000001E-3</v>
      </c>
      <c r="H99" s="128"/>
      <c r="I99" s="453">
        <v>1E-3</v>
      </c>
      <c r="J99" s="128"/>
      <c r="K99" s="529" t="s">
        <v>450</v>
      </c>
      <c r="L99" s="148"/>
    </row>
    <row r="100" spans="1:12" ht="21.75" customHeight="1" x14ac:dyDescent="0.15">
      <c r="A100" s="36" t="s">
        <v>451</v>
      </c>
      <c r="B100" s="511" t="s">
        <v>452</v>
      </c>
      <c r="C100" s="89" t="s">
        <v>85</v>
      </c>
      <c r="D100" s="9">
        <v>39903</v>
      </c>
      <c r="E100" s="470" t="s">
        <v>453</v>
      </c>
      <c r="F100" s="530" t="s">
        <v>454</v>
      </c>
      <c r="G100" s="452">
        <v>4.0000000000000001E-3</v>
      </c>
      <c r="H100" s="89" t="str">
        <f>IF(G100&gt;0.03,"×","○")</f>
        <v>○</v>
      </c>
      <c r="I100" s="531">
        <v>2.6250000000000002E-3</v>
      </c>
      <c r="J100" s="89" t="str">
        <f>IF(I100&gt;0.03,"×","○")</f>
        <v>○</v>
      </c>
      <c r="K100" s="532">
        <v>2E-3</v>
      </c>
      <c r="L100" s="109" t="str">
        <f>IF(K100&gt;0.03,"×","○")</f>
        <v>○</v>
      </c>
    </row>
    <row r="101" spans="1:12" ht="21.75" customHeight="1" x14ac:dyDescent="0.15">
      <c r="A101" s="36" t="s">
        <v>455</v>
      </c>
      <c r="B101" s="511" t="s">
        <v>452</v>
      </c>
      <c r="C101" s="89" t="s">
        <v>85</v>
      </c>
      <c r="D101" s="9">
        <v>39903</v>
      </c>
      <c r="E101" s="454" t="s">
        <v>456</v>
      </c>
      <c r="F101" s="451"/>
      <c r="G101" s="452">
        <v>4.0000000000000001E-3</v>
      </c>
      <c r="H101" s="89" t="str">
        <f>IF(G101&gt;0.03,"×","○")</f>
        <v>○</v>
      </c>
      <c r="I101" s="531">
        <v>1E-3</v>
      </c>
      <c r="J101" s="89" t="str">
        <f>IF(I101&gt;0.03,"×","○")</f>
        <v>○</v>
      </c>
      <c r="K101" s="532">
        <v>2E-3</v>
      </c>
      <c r="L101" s="109" t="str">
        <f>IF(K101&gt;0.03,"×","○")</f>
        <v>○</v>
      </c>
    </row>
    <row r="102" spans="1:12" ht="21.75" customHeight="1" x14ac:dyDescent="0.15">
      <c r="A102" s="36" t="s">
        <v>457</v>
      </c>
      <c r="B102" s="511" t="s">
        <v>452</v>
      </c>
      <c r="C102" s="89" t="s">
        <v>85</v>
      </c>
      <c r="D102" s="9">
        <v>39903</v>
      </c>
      <c r="E102" s="454" t="s">
        <v>458</v>
      </c>
      <c r="F102" s="451"/>
      <c r="G102" s="452">
        <v>3.0000000000000001E-3</v>
      </c>
      <c r="H102" s="89" t="str">
        <f>IF(G102&gt;0.03,"×","○")</f>
        <v>○</v>
      </c>
      <c r="I102" s="531">
        <v>1.7500000000000003E-3</v>
      </c>
      <c r="J102" s="89" t="str">
        <f>IF(I102&gt;0.03,"×","○")</f>
        <v>○</v>
      </c>
      <c r="K102" s="532">
        <v>3.0000000000000001E-3</v>
      </c>
      <c r="L102" s="109" t="str">
        <f>IF(K102&gt;0.03,"×","○")</f>
        <v>○</v>
      </c>
    </row>
    <row r="103" spans="1:12" ht="21.75" customHeight="1" x14ac:dyDescent="0.15">
      <c r="A103" s="533" t="s">
        <v>459</v>
      </c>
      <c r="B103" s="534" t="s">
        <v>452</v>
      </c>
      <c r="C103" s="127" t="s">
        <v>85</v>
      </c>
      <c r="D103" s="467">
        <v>39903</v>
      </c>
      <c r="E103" s="454" t="s">
        <v>460</v>
      </c>
      <c r="F103" s="451"/>
      <c r="G103" s="535">
        <v>8.0000000000000002E-3</v>
      </c>
      <c r="H103" s="127" t="str">
        <f>IF(SUM(G103:G104)=0,"",IF(MAX(G103:G104)&lt;=0.03,"○","×"))</f>
        <v>○</v>
      </c>
      <c r="I103" s="531">
        <v>1.7500000000000003E-3</v>
      </c>
      <c r="J103" s="127" t="str">
        <f>IF(MAX(I103:I104)&lt;=0.03,"○","×")</f>
        <v>○</v>
      </c>
      <c r="K103" s="532">
        <v>2E-3</v>
      </c>
      <c r="L103" s="230" t="str">
        <f>IF(MAX(K103:K104)&lt;=0.03,"○","×")</f>
        <v>○</v>
      </c>
    </row>
    <row r="104" spans="1:12" ht="21.75" customHeight="1" x14ac:dyDescent="0.15">
      <c r="A104" s="536"/>
      <c r="B104" s="537"/>
      <c r="C104" s="128"/>
      <c r="D104" s="457"/>
      <c r="E104" s="470" t="s">
        <v>461</v>
      </c>
      <c r="F104" s="451"/>
      <c r="G104" s="535">
        <v>4.0000000000000001E-3</v>
      </c>
      <c r="H104" s="128"/>
      <c r="I104" s="531">
        <v>1.5000000000000005E-3</v>
      </c>
      <c r="J104" s="128"/>
      <c r="K104" s="532">
        <v>2E-3</v>
      </c>
      <c r="L104" s="148"/>
    </row>
    <row r="105" spans="1:12" ht="21.75" customHeight="1" x14ac:dyDescent="0.15">
      <c r="A105" s="533" t="s">
        <v>462</v>
      </c>
      <c r="B105" s="534" t="s">
        <v>452</v>
      </c>
      <c r="C105" s="127" t="s">
        <v>85</v>
      </c>
      <c r="D105" s="538">
        <v>41215</v>
      </c>
      <c r="E105" s="470" t="s">
        <v>463</v>
      </c>
      <c r="F105" s="451"/>
      <c r="G105" s="535">
        <v>6.0000000000000001E-3</v>
      </c>
      <c r="H105" s="127" t="str">
        <f>IF(SUM(G105:G106)=0,"",IF(MAX(G105:G106)&lt;=0.03,"○","×"))</f>
        <v>○</v>
      </c>
      <c r="I105" s="531">
        <v>1E-3</v>
      </c>
      <c r="J105" s="539" t="str">
        <f>IF(MAX(I105:I106)&lt;=0.03,"○","×")</f>
        <v>○</v>
      </c>
      <c r="K105" s="532">
        <v>2E-3</v>
      </c>
      <c r="L105" s="149" t="str">
        <f>IF(MAX(K105:K106)&lt;=0.03,"○","×")</f>
        <v>○</v>
      </c>
    </row>
    <row r="106" spans="1:12" ht="21.75" customHeight="1" thickBot="1" x14ac:dyDescent="0.2">
      <c r="A106" s="540"/>
      <c r="B106" s="541"/>
      <c r="C106" s="166"/>
      <c r="D106" s="542"/>
      <c r="E106" s="437" t="s">
        <v>464</v>
      </c>
      <c r="F106" s="479"/>
      <c r="G106" s="543">
        <v>4.0000000000000001E-3</v>
      </c>
      <c r="H106" s="166"/>
      <c r="I106" s="544">
        <v>1E-3</v>
      </c>
      <c r="J106" s="201"/>
      <c r="K106" s="545">
        <v>2E-3</v>
      </c>
      <c r="L106" s="202"/>
    </row>
    <row r="107" spans="1:12" x14ac:dyDescent="0.15">
      <c r="A107" s="39" t="s">
        <v>240</v>
      </c>
      <c r="B107" s="11"/>
      <c r="C107" s="11"/>
      <c r="D107" s="12"/>
      <c r="E107" s="546"/>
      <c r="F107" s="13"/>
      <c r="G107" s="17"/>
    </row>
    <row r="108" spans="1:12" x14ac:dyDescent="0.15">
      <c r="A108" s="40" t="s">
        <v>465</v>
      </c>
      <c r="B108"/>
      <c r="C108" s="547"/>
      <c r="D108" s="547"/>
      <c r="E108" s="547"/>
      <c r="F108" s="547"/>
    </row>
    <row r="109" spans="1:12" x14ac:dyDescent="0.15">
      <c r="A109" s="40" t="s">
        <v>242</v>
      </c>
      <c r="B109"/>
      <c r="C109" s="547"/>
      <c r="D109" s="548"/>
      <c r="E109" s="547"/>
      <c r="F109" s="547"/>
    </row>
    <row r="110" spans="1:12" x14ac:dyDescent="0.15">
      <c r="A110" s="40" t="s">
        <v>466</v>
      </c>
      <c r="B110"/>
      <c r="C110" s="547"/>
      <c r="D110" s="549"/>
      <c r="E110" s="547"/>
      <c r="F110" s="547"/>
    </row>
    <row r="111" spans="1:12" x14ac:dyDescent="0.15">
      <c r="A111" s="40" t="s">
        <v>467</v>
      </c>
      <c r="B111"/>
      <c r="C111" s="547"/>
      <c r="D111" s="549"/>
      <c r="E111" s="547"/>
      <c r="F111" s="547"/>
    </row>
    <row r="112" spans="1:12" x14ac:dyDescent="0.15">
      <c r="A112" s="40" t="s">
        <v>468</v>
      </c>
      <c r="B112"/>
      <c r="C112" s="547"/>
      <c r="D112" s="549"/>
      <c r="E112" s="547"/>
      <c r="F112" s="547"/>
    </row>
    <row r="113" spans="1:6" x14ac:dyDescent="0.15">
      <c r="A113" s="40" t="s">
        <v>243</v>
      </c>
      <c r="B113"/>
      <c r="C113"/>
      <c r="D113"/>
      <c r="E113"/>
      <c r="F113"/>
    </row>
    <row r="114" spans="1:6" x14ac:dyDescent="0.15">
      <c r="A114" s="513"/>
      <c r="B114"/>
      <c r="C114"/>
      <c r="D114"/>
      <c r="E114"/>
      <c r="F114"/>
    </row>
    <row r="115" spans="1:6" x14ac:dyDescent="0.15">
      <c r="A115" s="513"/>
      <c r="B115"/>
      <c r="C115"/>
      <c r="D115"/>
      <c r="E115"/>
      <c r="F115"/>
    </row>
    <row r="116" spans="1:6" x14ac:dyDescent="0.15">
      <c r="A116" s="513"/>
      <c r="B116"/>
      <c r="C116"/>
      <c r="D116"/>
      <c r="E116"/>
      <c r="F116"/>
    </row>
  </sheetData>
  <mergeCells count="83">
    <mergeCell ref="B105:B106"/>
    <mergeCell ref="C105:C106"/>
    <mergeCell ref="D105:D106"/>
    <mergeCell ref="H105:H106"/>
    <mergeCell ref="J105:J106"/>
    <mergeCell ref="L105:L106"/>
    <mergeCell ref="L84:L99"/>
    <mergeCell ref="F100:F106"/>
    <mergeCell ref="A103:A104"/>
    <mergeCell ref="B103:B104"/>
    <mergeCell ref="C103:C104"/>
    <mergeCell ref="D103:D104"/>
    <mergeCell ref="H103:H104"/>
    <mergeCell ref="J103:J104"/>
    <mergeCell ref="L103:L104"/>
    <mergeCell ref="A105:A106"/>
    <mergeCell ref="G82:H82"/>
    <mergeCell ref="I82:J82"/>
    <mergeCell ref="K82:L82"/>
    <mergeCell ref="A84:A99"/>
    <mergeCell ref="B84:B99"/>
    <mergeCell ref="C84:C99"/>
    <mergeCell ref="D84:D99"/>
    <mergeCell ref="F84:F99"/>
    <mergeCell ref="H84:H99"/>
    <mergeCell ref="J84:J99"/>
    <mergeCell ref="G74:H74"/>
    <mergeCell ref="I74:J74"/>
    <mergeCell ref="K74:L74"/>
    <mergeCell ref="F76:F79"/>
    <mergeCell ref="A82:A83"/>
    <mergeCell ref="B82:B83"/>
    <mergeCell ref="C82:C83"/>
    <mergeCell ref="D82:D83"/>
    <mergeCell ref="E82:E83"/>
    <mergeCell ref="F82:F83"/>
    <mergeCell ref="F60:F71"/>
    <mergeCell ref="A74:A75"/>
    <mergeCell ref="B74:B75"/>
    <mergeCell ref="C74:C75"/>
    <mergeCell ref="D74:D75"/>
    <mergeCell ref="E74:E75"/>
    <mergeCell ref="F74:F75"/>
    <mergeCell ref="L28:L29"/>
    <mergeCell ref="A58:A59"/>
    <mergeCell ref="B58:B59"/>
    <mergeCell ref="C58:C59"/>
    <mergeCell ref="D58:D59"/>
    <mergeCell ref="E58:E59"/>
    <mergeCell ref="F58:F59"/>
    <mergeCell ref="G58:H58"/>
    <mergeCell ref="I58:J58"/>
    <mergeCell ref="K58:L58"/>
    <mergeCell ref="A28:A29"/>
    <mergeCell ref="B28:B29"/>
    <mergeCell ref="C28:C29"/>
    <mergeCell ref="D28:D29"/>
    <mergeCell ref="H28:H29"/>
    <mergeCell ref="J28:J29"/>
    <mergeCell ref="L5:L9"/>
    <mergeCell ref="A16:A17"/>
    <mergeCell ref="B16:B17"/>
    <mergeCell ref="C16:C17"/>
    <mergeCell ref="D16:D17"/>
    <mergeCell ref="H16:H17"/>
    <mergeCell ref="J16:J17"/>
    <mergeCell ref="L16:L17"/>
    <mergeCell ref="G3:H3"/>
    <mergeCell ref="I3:J3"/>
    <mergeCell ref="K3:L3"/>
    <mergeCell ref="A5:A9"/>
    <mergeCell ref="B5:B9"/>
    <mergeCell ref="C5:C9"/>
    <mergeCell ref="D5:D9"/>
    <mergeCell ref="F5:F54"/>
    <mergeCell ref="H5:H9"/>
    <mergeCell ref="J5:J9"/>
    <mergeCell ref="A3:A4"/>
    <mergeCell ref="B3:B4"/>
    <mergeCell ref="C3:C4"/>
    <mergeCell ref="D3:D4"/>
    <mergeCell ref="E3:E4"/>
    <mergeCell ref="F3:F4"/>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19.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11.375" style="550" bestFit="1" customWidth="1"/>
    <col min="8" max="8" width="6.5" style="1" bestFit="1" customWidth="1"/>
    <col min="9" max="9" width="11.375" style="550" bestFit="1" customWidth="1"/>
    <col min="10" max="10" width="6.5" style="1" bestFit="1" customWidth="1"/>
    <col min="11" max="11" width="11.375" style="550" bestFit="1" customWidth="1"/>
    <col min="12" max="12" width="6.5" style="1" bestFit="1" customWidth="1"/>
  </cols>
  <sheetData>
    <row r="1" spans="1:12" ht="23.25" customHeight="1" x14ac:dyDescent="0.15">
      <c r="A1" s="41" t="s">
        <v>469</v>
      </c>
    </row>
    <row r="2" spans="1:12" ht="25.5" customHeight="1" thickBot="1" x14ac:dyDescent="0.2">
      <c r="A2" s="2" t="s">
        <v>396</v>
      </c>
      <c r="E2" s="490"/>
      <c r="G2" s="551"/>
      <c r="H2" s="551"/>
      <c r="I2" s="551"/>
      <c r="J2" s="551"/>
      <c r="K2" s="551" t="s">
        <v>470</v>
      </c>
      <c r="L2" s="551"/>
    </row>
    <row r="3" spans="1:12" ht="23.25" customHeight="1" x14ac:dyDescent="0.15">
      <c r="A3" s="140" t="s">
        <v>0</v>
      </c>
      <c r="B3" s="133" t="s">
        <v>233</v>
      </c>
      <c r="C3" s="142" t="s">
        <v>234</v>
      </c>
      <c r="D3" s="432" t="s">
        <v>398</v>
      </c>
      <c r="E3" s="218" t="s">
        <v>2</v>
      </c>
      <c r="F3" s="516" t="s">
        <v>399</v>
      </c>
      <c r="G3" s="203" t="s">
        <v>304</v>
      </c>
      <c r="H3" s="199"/>
      <c r="I3" s="199" t="s">
        <v>332</v>
      </c>
      <c r="J3" s="199"/>
      <c r="K3" s="199" t="s">
        <v>335</v>
      </c>
      <c r="L3" s="200"/>
    </row>
    <row r="4" spans="1:12" ht="23.25" customHeight="1" thickBot="1" x14ac:dyDescent="0.2">
      <c r="A4" s="141"/>
      <c r="B4" s="144"/>
      <c r="C4" s="143"/>
      <c r="D4" s="144"/>
      <c r="E4" s="435"/>
      <c r="F4" s="165"/>
      <c r="G4" s="552" t="s">
        <v>400</v>
      </c>
      <c r="H4" s="113" t="s">
        <v>345</v>
      </c>
      <c r="I4" s="553" t="s">
        <v>400</v>
      </c>
      <c r="J4" s="113" t="s">
        <v>345</v>
      </c>
      <c r="K4" s="553" t="s">
        <v>400</v>
      </c>
      <c r="L4" s="114" t="s">
        <v>345</v>
      </c>
    </row>
    <row r="5" spans="1:12" ht="23.25" customHeight="1" x14ac:dyDescent="0.15">
      <c r="A5" s="439" t="s">
        <v>401</v>
      </c>
      <c r="B5" s="440" t="s">
        <v>407</v>
      </c>
      <c r="C5" s="554" t="s">
        <v>85</v>
      </c>
      <c r="D5" s="441">
        <v>39903</v>
      </c>
      <c r="E5" s="555" t="s">
        <v>6</v>
      </c>
      <c r="F5" s="556" t="s">
        <v>471</v>
      </c>
      <c r="G5" s="557" t="s">
        <v>472</v>
      </c>
      <c r="H5" s="133" t="s">
        <v>416</v>
      </c>
      <c r="I5" s="558" t="s">
        <v>473</v>
      </c>
      <c r="J5" s="177" t="s">
        <v>416</v>
      </c>
      <c r="K5" s="559" t="s">
        <v>473</v>
      </c>
      <c r="L5" s="229" t="s">
        <v>416</v>
      </c>
    </row>
    <row r="6" spans="1:12" ht="23.25" customHeight="1" x14ac:dyDescent="0.15">
      <c r="A6" s="447"/>
      <c r="B6" s="448"/>
      <c r="C6" s="560"/>
      <c r="D6" s="449"/>
      <c r="E6" s="47" t="s">
        <v>474</v>
      </c>
      <c r="F6" s="561"/>
      <c r="G6" s="557" t="s">
        <v>472</v>
      </c>
      <c r="H6" s="135"/>
      <c r="I6" s="558" t="s">
        <v>472</v>
      </c>
      <c r="J6" s="177"/>
      <c r="K6" s="558" t="s">
        <v>473</v>
      </c>
      <c r="L6" s="229"/>
    </row>
    <row r="7" spans="1:12" ht="23.25" customHeight="1" x14ac:dyDescent="0.15">
      <c r="A7" s="447"/>
      <c r="B7" s="448"/>
      <c r="C7" s="560"/>
      <c r="D7" s="449"/>
      <c r="E7" s="562" t="s">
        <v>8</v>
      </c>
      <c r="F7" s="561"/>
      <c r="G7" s="557" t="s">
        <v>472</v>
      </c>
      <c r="H7" s="135"/>
      <c r="I7" s="558" t="s">
        <v>472</v>
      </c>
      <c r="J7" s="177"/>
      <c r="K7" s="558">
        <v>6.0000000000000002E-5</v>
      </c>
      <c r="L7" s="229"/>
    </row>
    <row r="8" spans="1:12" ht="23.25" customHeight="1" x14ac:dyDescent="0.15">
      <c r="A8" s="563"/>
      <c r="B8" s="448"/>
      <c r="C8" s="560"/>
      <c r="D8" s="449"/>
      <c r="E8" s="562" t="s">
        <v>13</v>
      </c>
      <c r="F8" s="561"/>
      <c r="G8" s="564" t="s">
        <v>472</v>
      </c>
      <c r="H8" s="135"/>
      <c r="I8" s="565">
        <v>6.0000000000000002E-5</v>
      </c>
      <c r="J8" s="177"/>
      <c r="K8" s="565" t="s">
        <v>473</v>
      </c>
      <c r="L8" s="229"/>
    </row>
    <row r="9" spans="1:12" ht="23.25" customHeight="1" x14ac:dyDescent="0.15">
      <c r="A9" s="563"/>
      <c r="B9" s="456"/>
      <c r="C9" s="206"/>
      <c r="D9" s="457"/>
      <c r="E9" s="562" t="s">
        <v>12</v>
      </c>
      <c r="F9" s="561"/>
      <c r="G9" s="564">
        <v>6.0000000000000002E-5</v>
      </c>
      <c r="H9" s="128"/>
      <c r="I9" s="565" t="s">
        <v>472</v>
      </c>
      <c r="J9" s="131"/>
      <c r="K9" s="565">
        <v>6.0000000000000002E-5</v>
      </c>
      <c r="L9" s="148"/>
    </row>
    <row r="10" spans="1:12" ht="23.25" customHeight="1" x14ac:dyDescent="0.15">
      <c r="A10" s="28" t="s">
        <v>11</v>
      </c>
      <c r="B10" s="458" t="s">
        <v>404</v>
      </c>
      <c r="C10" s="115" t="s">
        <v>71</v>
      </c>
      <c r="D10" s="9">
        <v>40886</v>
      </c>
      <c r="E10" s="51" t="s">
        <v>14</v>
      </c>
      <c r="F10" s="561"/>
      <c r="G10" s="566">
        <v>1.1999999999999999E-4</v>
      </c>
      <c r="H10" s="89" t="str">
        <f>IF(G10&gt;0.002,"×","○")</f>
        <v>○</v>
      </c>
      <c r="I10" s="567">
        <v>1.2999999999999999E-4</v>
      </c>
      <c r="J10" s="117" t="str">
        <f>IF(I10&gt;0.002,"×","○")</f>
        <v>○</v>
      </c>
      <c r="K10" s="567">
        <v>6.9999999999999994E-5</v>
      </c>
      <c r="L10" s="109" t="str">
        <f>IF(K10&gt;0.002,"×","○")</f>
        <v>○</v>
      </c>
    </row>
    <row r="11" spans="1:12" ht="23.25" customHeight="1" x14ac:dyDescent="0.15">
      <c r="A11" s="28" t="s">
        <v>15</v>
      </c>
      <c r="B11" s="458" t="s">
        <v>404</v>
      </c>
      <c r="C11" s="115" t="s">
        <v>85</v>
      </c>
      <c r="D11" s="9">
        <v>40886</v>
      </c>
      <c r="E11" s="51" t="s">
        <v>16</v>
      </c>
      <c r="F11" s="561"/>
      <c r="G11" s="566">
        <v>1.1E-4</v>
      </c>
      <c r="H11" s="89" t="s">
        <v>475</v>
      </c>
      <c r="I11" s="565">
        <v>2.0000000000000001E-4</v>
      </c>
      <c r="J11" s="117" t="s">
        <v>475</v>
      </c>
      <c r="K11" s="565">
        <v>2.3000000000000001E-4</v>
      </c>
      <c r="L11" s="109" t="s">
        <v>475</v>
      </c>
    </row>
    <row r="12" spans="1:12" ht="23.25" customHeight="1" x14ac:dyDescent="0.15">
      <c r="A12" s="28" t="s">
        <v>17</v>
      </c>
      <c r="B12" s="458" t="s">
        <v>404</v>
      </c>
      <c r="C12" s="115" t="s">
        <v>85</v>
      </c>
      <c r="D12" s="9">
        <v>40886</v>
      </c>
      <c r="E12" s="51" t="s">
        <v>18</v>
      </c>
      <c r="F12" s="561"/>
      <c r="G12" s="566">
        <v>9.0000000000000006E-5</v>
      </c>
      <c r="H12" s="89" t="s">
        <v>475</v>
      </c>
      <c r="I12" s="565">
        <v>2.3000000000000001E-4</v>
      </c>
      <c r="J12" s="117" t="s">
        <v>475</v>
      </c>
      <c r="K12" s="565">
        <v>1.7000000000000001E-4</v>
      </c>
      <c r="L12" s="109" t="s">
        <v>475</v>
      </c>
    </row>
    <row r="13" spans="1:12" ht="23.25" customHeight="1" x14ac:dyDescent="0.15">
      <c r="A13" s="28" t="s">
        <v>19</v>
      </c>
      <c r="B13" s="458" t="s">
        <v>404</v>
      </c>
      <c r="C13" s="115" t="s">
        <v>85</v>
      </c>
      <c r="D13" s="9">
        <v>40886</v>
      </c>
      <c r="E13" s="51" t="s">
        <v>20</v>
      </c>
      <c r="F13" s="561"/>
      <c r="G13" s="566" t="s">
        <v>472</v>
      </c>
      <c r="H13" s="89" t="s">
        <v>475</v>
      </c>
      <c r="I13" s="567" t="s">
        <v>472</v>
      </c>
      <c r="J13" s="117" t="s">
        <v>475</v>
      </c>
      <c r="K13" s="567">
        <v>6.9999999999999994E-5</v>
      </c>
      <c r="L13" s="109" t="s">
        <v>475</v>
      </c>
    </row>
    <row r="14" spans="1:12" ht="23.25" customHeight="1" x14ac:dyDescent="0.15">
      <c r="A14" s="28" t="s">
        <v>21</v>
      </c>
      <c r="B14" s="458" t="s">
        <v>404</v>
      </c>
      <c r="C14" s="115" t="s">
        <v>85</v>
      </c>
      <c r="D14" s="9">
        <v>40886</v>
      </c>
      <c r="E14" s="51" t="s">
        <v>22</v>
      </c>
      <c r="F14" s="561"/>
      <c r="G14" s="566" t="s">
        <v>472</v>
      </c>
      <c r="H14" s="89" t="s">
        <v>475</v>
      </c>
      <c r="I14" s="565" t="s">
        <v>472</v>
      </c>
      <c r="J14" s="117" t="s">
        <v>475</v>
      </c>
      <c r="K14" s="565">
        <v>8.0000000000000007E-5</v>
      </c>
      <c r="L14" s="109" t="s">
        <v>475</v>
      </c>
    </row>
    <row r="15" spans="1:12" ht="23.25" customHeight="1" x14ac:dyDescent="0.15">
      <c r="A15" s="463" t="s">
        <v>23</v>
      </c>
      <c r="B15" s="458" t="s">
        <v>404</v>
      </c>
      <c r="C15" s="115" t="s">
        <v>85</v>
      </c>
      <c r="D15" s="9">
        <v>40886</v>
      </c>
      <c r="E15" s="51" t="s">
        <v>405</v>
      </c>
      <c r="F15" s="561"/>
      <c r="G15" s="566" t="s">
        <v>472</v>
      </c>
      <c r="H15" s="89" t="s">
        <v>475</v>
      </c>
      <c r="I15" s="565" t="s">
        <v>472</v>
      </c>
      <c r="J15" s="117" t="s">
        <v>475</v>
      </c>
      <c r="K15" s="565">
        <v>6.0000000000000002E-5</v>
      </c>
      <c r="L15" s="109" t="s">
        <v>475</v>
      </c>
    </row>
    <row r="16" spans="1:12" ht="23.25" customHeight="1" x14ac:dyDescent="0.15">
      <c r="A16" s="464" t="s">
        <v>406</v>
      </c>
      <c r="B16" s="465" t="s">
        <v>407</v>
      </c>
      <c r="C16" s="466" t="s">
        <v>85</v>
      </c>
      <c r="D16" s="467">
        <v>39903</v>
      </c>
      <c r="E16" s="568" t="s">
        <v>476</v>
      </c>
      <c r="F16" s="451"/>
      <c r="G16" s="566">
        <v>6.9999999999999994E-5</v>
      </c>
      <c r="H16" s="127" t="s">
        <v>416</v>
      </c>
      <c r="I16" s="565">
        <v>9.0000000000000006E-5</v>
      </c>
      <c r="J16" s="164" t="s">
        <v>416</v>
      </c>
      <c r="K16" s="565">
        <v>8.0000000000000007E-5</v>
      </c>
      <c r="L16" s="230" t="s">
        <v>416</v>
      </c>
    </row>
    <row r="17" spans="1:12" ht="23.25" customHeight="1" x14ac:dyDescent="0.15">
      <c r="A17" s="468"/>
      <c r="B17" s="448"/>
      <c r="C17" s="560"/>
      <c r="D17" s="449"/>
      <c r="E17" s="569" t="s">
        <v>477</v>
      </c>
      <c r="F17" s="451"/>
      <c r="G17" s="570">
        <v>6.9999999999999994E-5</v>
      </c>
      <c r="H17" s="128"/>
      <c r="I17" s="558">
        <v>9.0000000000000006E-5</v>
      </c>
      <c r="J17" s="177"/>
      <c r="K17" s="558">
        <v>6.9999999999999994E-5</v>
      </c>
      <c r="L17" s="229"/>
    </row>
    <row r="18" spans="1:12" ht="23.25" customHeight="1" x14ac:dyDescent="0.15">
      <c r="A18" s="28" t="s">
        <v>27</v>
      </c>
      <c r="B18" s="469" t="s">
        <v>402</v>
      </c>
      <c r="C18" s="89" t="s">
        <v>85</v>
      </c>
      <c r="D18" s="9">
        <v>40886</v>
      </c>
      <c r="E18" s="571" t="s">
        <v>49</v>
      </c>
      <c r="F18" s="561"/>
      <c r="G18" s="566">
        <v>6.0000000000000002E-5</v>
      </c>
      <c r="H18" s="89" t="s">
        <v>475</v>
      </c>
      <c r="I18" s="567">
        <v>6.0000000000000002E-5</v>
      </c>
      <c r="J18" s="117" t="s">
        <v>475</v>
      </c>
      <c r="K18" s="567">
        <v>6.0000000000000002E-5</v>
      </c>
      <c r="L18" s="109" t="s">
        <v>475</v>
      </c>
    </row>
    <row r="19" spans="1:12" ht="23.25" customHeight="1" x14ac:dyDescent="0.15">
      <c r="A19" s="28" t="s">
        <v>28</v>
      </c>
      <c r="B19" s="458" t="s">
        <v>404</v>
      </c>
      <c r="C19" s="89" t="s">
        <v>85</v>
      </c>
      <c r="D19" s="9">
        <v>40886</v>
      </c>
      <c r="E19" s="571" t="s">
        <v>50</v>
      </c>
      <c r="F19" s="561"/>
      <c r="G19" s="566" t="s">
        <v>472</v>
      </c>
      <c r="H19" s="89" t="s">
        <v>475</v>
      </c>
      <c r="I19" s="567" t="s">
        <v>472</v>
      </c>
      <c r="J19" s="117" t="s">
        <v>475</v>
      </c>
      <c r="K19" s="567" t="s">
        <v>472</v>
      </c>
      <c r="L19" s="109" t="s">
        <v>475</v>
      </c>
    </row>
    <row r="20" spans="1:12" ht="23.25" customHeight="1" x14ac:dyDescent="0.15">
      <c r="A20" s="28" t="s">
        <v>29</v>
      </c>
      <c r="B20" s="458" t="s">
        <v>404</v>
      </c>
      <c r="C20" s="89" t="s">
        <v>85</v>
      </c>
      <c r="D20" s="9">
        <v>40886</v>
      </c>
      <c r="E20" s="571" t="s">
        <v>51</v>
      </c>
      <c r="F20" s="561"/>
      <c r="G20" s="566" t="s">
        <v>472</v>
      </c>
      <c r="H20" s="89" t="s">
        <v>475</v>
      </c>
      <c r="I20" s="567" t="s">
        <v>472</v>
      </c>
      <c r="J20" s="117" t="s">
        <v>475</v>
      </c>
      <c r="K20" s="567" t="s">
        <v>472</v>
      </c>
      <c r="L20" s="109" t="s">
        <v>475</v>
      </c>
    </row>
    <row r="21" spans="1:12" ht="23.25" customHeight="1" x14ac:dyDescent="0.15">
      <c r="A21" s="28" t="s">
        <v>30</v>
      </c>
      <c r="B21" s="458" t="s">
        <v>404</v>
      </c>
      <c r="C21" s="89" t="s">
        <v>85</v>
      </c>
      <c r="D21" s="9">
        <v>40886</v>
      </c>
      <c r="E21" s="571" t="s">
        <v>52</v>
      </c>
      <c r="F21" s="561"/>
      <c r="G21" s="566" t="s">
        <v>472</v>
      </c>
      <c r="H21" s="89" t="s">
        <v>475</v>
      </c>
      <c r="I21" s="567" t="s">
        <v>472</v>
      </c>
      <c r="J21" s="117" t="s">
        <v>475</v>
      </c>
      <c r="K21" s="567" t="s">
        <v>472</v>
      </c>
      <c r="L21" s="109" t="s">
        <v>475</v>
      </c>
    </row>
    <row r="22" spans="1:12" ht="23.25" customHeight="1" x14ac:dyDescent="0.15">
      <c r="A22" s="28" t="s">
        <v>31</v>
      </c>
      <c r="B22" s="458" t="s">
        <v>404</v>
      </c>
      <c r="C22" s="89" t="s">
        <v>85</v>
      </c>
      <c r="D22" s="9">
        <v>40886</v>
      </c>
      <c r="E22" s="571" t="s">
        <v>53</v>
      </c>
      <c r="F22" s="561"/>
      <c r="G22" s="566" t="s">
        <v>472</v>
      </c>
      <c r="H22" s="89" t="s">
        <v>475</v>
      </c>
      <c r="I22" s="565" t="s">
        <v>472</v>
      </c>
      <c r="J22" s="117" t="s">
        <v>475</v>
      </c>
      <c r="K22" s="565">
        <v>6.9999999999999994E-5</v>
      </c>
      <c r="L22" s="109" t="s">
        <v>475</v>
      </c>
    </row>
    <row r="23" spans="1:12" ht="23.25" customHeight="1" x14ac:dyDescent="0.15">
      <c r="A23" s="28" t="s">
        <v>32</v>
      </c>
      <c r="B23" s="458" t="s">
        <v>404</v>
      </c>
      <c r="C23" s="89" t="s">
        <v>85</v>
      </c>
      <c r="D23" s="9">
        <v>40886</v>
      </c>
      <c r="E23" s="571" t="s">
        <v>232</v>
      </c>
      <c r="F23" s="561"/>
      <c r="G23" s="566" t="s">
        <v>472</v>
      </c>
      <c r="H23" s="89" t="s">
        <v>475</v>
      </c>
      <c r="I23" s="565">
        <v>6.9999999999999994E-5</v>
      </c>
      <c r="J23" s="117" t="s">
        <v>475</v>
      </c>
      <c r="K23" s="565">
        <v>6.9999999999999994E-5</v>
      </c>
      <c r="L23" s="109" t="s">
        <v>475</v>
      </c>
    </row>
    <row r="24" spans="1:12" ht="23.25" customHeight="1" x14ac:dyDescent="0.15">
      <c r="A24" s="28" t="s">
        <v>33</v>
      </c>
      <c r="B24" s="458" t="s">
        <v>404</v>
      </c>
      <c r="C24" s="89" t="s">
        <v>85</v>
      </c>
      <c r="D24" s="9">
        <v>40886</v>
      </c>
      <c r="E24" s="571" t="s">
        <v>54</v>
      </c>
      <c r="F24" s="561"/>
      <c r="G24" s="566">
        <v>8.0000000000000007E-5</v>
      </c>
      <c r="H24" s="89" t="s">
        <v>475</v>
      </c>
      <c r="I24" s="565" t="s">
        <v>472</v>
      </c>
      <c r="J24" s="117" t="s">
        <v>475</v>
      </c>
      <c r="K24" s="565" t="s">
        <v>472</v>
      </c>
      <c r="L24" s="109" t="s">
        <v>475</v>
      </c>
    </row>
    <row r="25" spans="1:12" ht="23.25" customHeight="1" x14ac:dyDescent="0.15">
      <c r="A25" s="28" t="s">
        <v>34</v>
      </c>
      <c r="B25" s="458" t="s">
        <v>404</v>
      </c>
      <c r="C25" s="89" t="s">
        <v>85</v>
      </c>
      <c r="D25" s="9">
        <v>40886</v>
      </c>
      <c r="E25" s="571" t="s">
        <v>55</v>
      </c>
      <c r="F25" s="561"/>
      <c r="G25" s="566">
        <v>8.0000000000000007E-5</v>
      </c>
      <c r="H25" s="89" t="s">
        <v>475</v>
      </c>
      <c r="I25" s="565" t="s">
        <v>472</v>
      </c>
      <c r="J25" s="117" t="s">
        <v>475</v>
      </c>
      <c r="K25" s="565" t="s">
        <v>472</v>
      </c>
      <c r="L25" s="109" t="s">
        <v>475</v>
      </c>
    </row>
    <row r="26" spans="1:12" ht="23.25" customHeight="1" x14ac:dyDescent="0.15">
      <c r="A26" s="28" t="s">
        <v>35</v>
      </c>
      <c r="B26" s="458" t="s">
        <v>404</v>
      </c>
      <c r="C26" s="89" t="s">
        <v>85</v>
      </c>
      <c r="D26" s="9">
        <v>40886</v>
      </c>
      <c r="E26" s="571" t="s">
        <v>56</v>
      </c>
      <c r="F26" s="561"/>
      <c r="G26" s="566" t="s">
        <v>472</v>
      </c>
      <c r="H26" s="89" t="s">
        <v>475</v>
      </c>
      <c r="I26" s="565" t="s">
        <v>472</v>
      </c>
      <c r="J26" s="117" t="s">
        <v>475</v>
      </c>
      <c r="K26" s="565">
        <v>6.9999999999999994E-5</v>
      </c>
      <c r="L26" s="109" t="s">
        <v>475</v>
      </c>
    </row>
    <row r="27" spans="1:12" ht="23.25" customHeight="1" x14ac:dyDescent="0.15">
      <c r="A27" s="28" t="s">
        <v>36</v>
      </c>
      <c r="B27" s="458" t="s">
        <v>404</v>
      </c>
      <c r="C27" s="89" t="s">
        <v>71</v>
      </c>
      <c r="D27" s="9">
        <v>40886</v>
      </c>
      <c r="E27" s="571" t="s">
        <v>57</v>
      </c>
      <c r="F27" s="561"/>
      <c r="G27" s="566">
        <v>6.9999999999999994E-5</v>
      </c>
      <c r="H27" s="89" t="s">
        <v>475</v>
      </c>
      <c r="I27" s="565">
        <v>6.9999999999999994E-5</v>
      </c>
      <c r="J27" s="117" t="s">
        <v>475</v>
      </c>
      <c r="K27" s="565">
        <v>1.3999999999999999E-4</v>
      </c>
      <c r="L27" s="109" t="s">
        <v>475</v>
      </c>
    </row>
    <row r="28" spans="1:12" ht="23.25" customHeight="1" x14ac:dyDescent="0.15">
      <c r="A28" s="572" t="s">
        <v>408</v>
      </c>
      <c r="B28" s="465" t="s">
        <v>407</v>
      </c>
      <c r="C28" s="466" t="s">
        <v>85</v>
      </c>
      <c r="D28" s="467">
        <v>40886</v>
      </c>
      <c r="E28" s="571" t="s">
        <v>58</v>
      </c>
      <c r="F28" s="561"/>
      <c r="G28" s="566" t="s">
        <v>472</v>
      </c>
      <c r="H28" s="127" t="s">
        <v>475</v>
      </c>
      <c r="I28" s="565" t="s">
        <v>472</v>
      </c>
      <c r="J28" s="164" t="s">
        <v>475</v>
      </c>
      <c r="K28" s="565" t="s">
        <v>472</v>
      </c>
      <c r="L28" s="230" t="s">
        <v>475</v>
      </c>
    </row>
    <row r="29" spans="1:12" ht="23.25" customHeight="1" x14ac:dyDescent="0.15">
      <c r="A29" s="468"/>
      <c r="B29" s="456"/>
      <c r="C29" s="206"/>
      <c r="D29" s="457"/>
      <c r="E29" s="571" t="s">
        <v>180</v>
      </c>
      <c r="F29" s="561"/>
      <c r="G29" s="566">
        <v>8.0000000000000007E-5</v>
      </c>
      <c r="H29" s="128"/>
      <c r="I29" s="565">
        <v>1.1E-4</v>
      </c>
      <c r="J29" s="131"/>
      <c r="K29" s="565">
        <v>9.0000000000000006E-5</v>
      </c>
      <c r="L29" s="148"/>
    </row>
    <row r="30" spans="1:12" ht="23.25" customHeight="1" x14ac:dyDescent="0.15">
      <c r="A30" s="28" t="s">
        <v>37</v>
      </c>
      <c r="B30" s="469" t="s">
        <v>409</v>
      </c>
      <c r="C30" s="89" t="s">
        <v>85</v>
      </c>
      <c r="D30" s="9">
        <v>40886</v>
      </c>
      <c r="E30" s="571" t="s">
        <v>59</v>
      </c>
      <c r="F30" s="561"/>
      <c r="G30" s="566" t="s">
        <v>472</v>
      </c>
      <c r="H30" s="89" t="s">
        <v>475</v>
      </c>
      <c r="I30" s="565" t="s">
        <v>472</v>
      </c>
      <c r="J30" s="117" t="s">
        <v>475</v>
      </c>
      <c r="K30" s="565" t="s">
        <v>472</v>
      </c>
      <c r="L30" s="109" t="s">
        <v>475</v>
      </c>
    </row>
    <row r="31" spans="1:12" ht="23.25" customHeight="1" x14ac:dyDescent="0.15">
      <c r="A31" s="28" t="s">
        <v>38</v>
      </c>
      <c r="B31" s="458" t="s">
        <v>404</v>
      </c>
      <c r="C31" s="89" t="s">
        <v>85</v>
      </c>
      <c r="D31" s="9">
        <v>40886</v>
      </c>
      <c r="E31" s="571" t="s">
        <v>60</v>
      </c>
      <c r="F31" s="561"/>
      <c r="G31" s="566" t="s">
        <v>472</v>
      </c>
      <c r="H31" s="89" t="s">
        <v>475</v>
      </c>
      <c r="I31" s="567" t="s">
        <v>472</v>
      </c>
      <c r="J31" s="117" t="s">
        <v>475</v>
      </c>
      <c r="K31" s="565" t="s">
        <v>472</v>
      </c>
      <c r="L31" s="109" t="s">
        <v>475</v>
      </c>
    </row>
    <row r="32" spans="1:12" ht="23.25" customHeight="1" x14ac:dyDescent="0.15">
      <c r="A32" s="28" t="s">
        <v>39</v>
      </c>
      <c r="B32" s="458" t="s">
        <v>404</v>
      </c>
      <c r="C32" s="89" t="s">
        <v>85</v>
      </c>
      <c r="D32" s="9">
        <v>40886</v>
      </c>
      <c r="E32" s="571" t="s">
        <v>61</v>
      </c>
      <c r="F32" s="561"/>
      <c r="G32" s="566" t="s">
        <v>472</v>
      </c>
      <c r="H32" s="89" t="s">
        <v>475</v>
      </c>
      <c r="I32" s="565" t="s">
        <v>472</v>
      </c>
      <c r="J32" s="117" t="s">
        <v>475</v>
      </c>
      <c r="K32" s="565" t="s">
        <v>472</v>
      </c>
      <c r="L32" s="109" t="s">
        <v>475</v>
      </c>
    </row>
    <row r="33" spans="1:12" ht="23.25" customHeight="1" x14ac:dyDescent="0.15">
      <c r="A33" s="28" t="s">
        <v>40</v>
      </c>
      <c r="B33" s="458" t="s">
        <v>404</v>
      </c>
      <c r="C33" s="89" t="s">
        <v>85</v>
      </c>
      <c r="D33" s="9">
        <v>40886</v>
      </c>
      <c r="E33" s="571" t="s">
        <v>62</v>
      </c>
      <c r="F33" s="561"/>
      <c r="G33" s="566" t="s">
        <v>472</v>
      </c>
      <c r="H33" s="89" t="s">
        <v>475</v>
      </c>
      <c r="I33" s="565">
        <v>6.9999999999999994E-5</v>
      </c>
      <c r="J33" s="117" t="s">
        <v>475</v>
      </c>
      <c r="K33" s="565" t="s">
        <v>472</v>
      </c>
      <c r="L33" s="109" t="s">
        <v>475</v>
      </c>
    </row>
    <row r="34" spans="1:12" ht="23.25" customHeight="1" x14ac:dyDescent="0.15">
      <c r="A34" s="28" t="s">
        <v>410</v>
      </c>
      <c r="B34" s="458" t="s">
        <v>404</v>
      </c>
      <c r="C34" s="89" t="s">
        <v>85</v>
      </c>
      <c r="D34" s="9">
        <v>40886</v>
      </c>
      <c r="E34" s="571" t="s">
        <v>64</v>
      </c>
      <c r="F34" s="561"/>
      <c r="G34" s="566" t="s">
        <v>472</v>
      </c>
      <c r="H34" s="89" t="s">
        <v>475</v>
      </c>
      <c r="I34" s="567" t="s">
        <v>472</v>
      </c>
      <c r="J34" s="117" t="s">
        <v>475</v>
      </c>
      <c r="K34" s="565" t="s">
        <v>472</v>
      </c>
      <c r="L34" s="109" t="s">
        <v>475</v>
      </c>
    </row>
    <row r="35" spans="1:12" ht="23.25" customHeight="1" x14ac:dyDescent="0.15">
      <c r="A35" s="28" t="s">
        <v>43</v>
      </c>
      <c r="B35" s="458" t="s">
        <v>404</v>
      </c>
      <c r="C35" s="89" t="s">
        <v>85</v>
      </c>
      <c r="D35" s="9">
        <v>40886</v>
      </c>
      <c r="E35" s="571" t="s">
        <v>227</v>
      </c>
      <c r="F35" s="561"/>
      <c r="G35" s="566" t="s">
        <v>472</v>
      </c>
      <c r="H35" s="89" t="s">
        <v>475</v>
      </c>
      <c r="I35" s="567" t="s">
        <v>472</v>
      </c>
      <c r="J35" s="117" t="s">
        <v>475</v>
      </c>
      <c r="K35" s="567">
        <v>6.0000000000000002E-5</v>
      </c>
      <c r="L35" s="109" t="s">
        <v>475</v>
      </c>
    </row>
    <row r="36" spans="1:12" ht="23.25" customHeight="1" x14ac:dyDescent="0.15">
      <c r="A36" s="28" t="s">
        <v>44</v>
      </c>
      <c r="B36" s="458" t="s">
        <v>404</v>
      </c>
      <c r="C36" s="89" t="s">
        <v>85</v>
      </c>
      <c r="D36" s="9">
        <v>40886</v>
      </c>
      <c r="E36" s="571" t="s">
        <v>65</v>
      </c>
      <c r="F36" s="561"/>
      <c r="G36" s="566" t="s">
        <v>472</v>
      </c>
      <c r="H36" s="89" t="s">
        <v>475</v>
      </c>
      <c r="I36" s="567" t="s">
        <v>472</v>
      </c>
      <c r="J36" s="117" t="s">
        <v>475</v>
      </c>
      <c r="K36" s="567">
        <v>8.0000000000000007E-5</v>
      </c>
      <c r="L36" s="109" t="s">
        <v>475</v>
      </c>
    </row>
    <row r="37" spans="1:12" ht="23.25" customHeight="1" x14ac:dyDescent="0.15">
      <c r="A37" s="28" t="s">
        <v>411</v>
      </c>
      <c r="B37" s="458" t="s">
        <v>404</v>
      </c>
      <c r="C37" s="89" t="s">
        <v>85</v>
      </c>
      <c r="D37" s="9">
        <v>40886</v>
      </c>
      <c r="E37" s="571" t="s">
        <v>67</v>
      </c>
      <c r="F37" s="561"/>
      <c r="G37" s="566" t="s">
        <v>472</v>
      </c>
      <c r="H37" s="89" t="s">
        <v>475</v>
      </c>
      <c r="I37" s="567">
        <v>6.0000000000000002E-5</v>
      </c>
      <c r="J37" s="117" t="s">
        <v>475</v>
      </c>
      <c r="K37" s="567">
        <v>6.0000000000000002E-5</v>
      </c>
      <c r="L37" s="109" t="s">
        <v>475</v>
      </c>
    </row>
    <row r="38" spans="1:12" ht="23.25" customHeight="1" x14ac:dyDescent="0.15">
      <c r="A38" s="28" t="s">
        <v>412</v>
      </c>
      <c r="B38" s="474" t="s">
        <v>404</v>
      </c>
      <c r="C38" s="89" t="s">
        <v>85</v>
      </c>
      <c r="D38" s="9">
        <v>40886</v>
      </c>
      <c r="E38" s="571" t="s">
        <v>231</v>
      </c>
      <c r="F38" s="561"/>
      <c r="G38" s="573" t="s">
        <v>472</v>
      </c>
      <c r="H38" s="89" t="s">
        <v>475</v>
      </c>
      <c r="I38" s="574" t="s">
        <v>472</v>
      </c>
      <c r="J38" s="117" t="s">
        <v>475</v>
      </c>
      <c r="K38" s="565" t="s">
        <v>472</v>
      </c>
      <c r="L38" s="109" t="s">
        <v>475</v>
      </c>
    </row>
    <row r="39" spans="1:12" ht="23.25" customHeight="1" x14ac:dyDescent="0.15">
      <c r="A39" s="36" t="s">
        <v>119</v>
      </c>
      <c r="B39" s="469" t="s">
        <v>402</v>
      </c>
      <c r="C39" s="89" t="s">
        <v>85</v>
      </c>
      <c r="D39" s="9">
        <v>40886</v>
      </c>
      <c r="E39" s="571" t="s">
        <v>150</v>
      </c>
      <c r="F39" s="561"/>
      <c r="G39" s="573" t="s">
        <v>472</v>
      </c>
      <c r="H39" s="89" t="s">
        <v>475</v>
      </c>
      <c r="I39" s="574" t="s">
        <v>472</v>
      </c>
      <c r="J39" s="117" t="s">
        <v>475</v>
      </c>
      <c r="K39" s="565" t="s">
        <v>472</v>
      </c>
      <c r="L39" s="109" t="s">
        <v>475</v>
      </c>
    </row>
    <row r="40" spans="1:12" ht="23.25" customHeight="1" x14ac:dyDescent="0.15">
      <c r="A40" s="36" t="s">
        <v>226</v>
      </c>
      <c r="B40" s="469" t="s">
        <v>402</v>
      </c>
      <c r="C40" s="89" t="s">
        <v>85</v>
      </c>
      <c r="D40" s="9">
        <v>40886</v>
      </c>
      <c r="E40" s="571" t="s">
        <v>69</v>
      </c>
      <c r="F40" s="561"/>
      <c r="G40" s="573">
        <v>6.0000000000000002E-5</v>
      </c>
      <c r="H40" s="89" t="s">
        <v>475</v>
      </c>
      <c r="I40" s="574" t="s">
        <v>472</v>
      </c>
      <c r="J40" s="117" t="s">
        <v>475</v>
      </c>
      <c r="K40" s="565" t="s">
        <v>472</v>
      </c>
      <c r="L40" s="109" t="s">
        <v>475</v>
      </c>
    </row>
    <row r="41" spans="1:12" ht="23.25" customHeight="1" x14ac:dyDescent="0.15">
      <c r="A41" s="28" t="s">
        <v>120</v>
      </c>
      <c r="B41" s="469" t="s">
        <v>402</v>
      </c>
      <c r="C41" s="89" t="s">
        <v>85</v>
      </c>
      <c r="D41" s="9">
        <v>40886</v>
      </c>
      <c r="E41" s="51" t="s">
        <v>151</v>
      </c>
      <c r="F41" s="561"/>
      <c r="G41" s="573">
        <v>6.0000000000000002E-5</v>
      </c>
      <c r="H41" s="89" t="s">
        <v>475</v>
      </c>
      <c r="I41" s="574" t="s">
        <v>472</v>
      </c>
      <c r="J41" s="117" t="s">
        <v>475</v>
      </c>
      <c r="K41" s="565" t="s">
        <v>472</v>
      </c>
      <c r="L41" s="109" t="s">
        <v>475</v>
      </c>
    </row>
    <row r="42" spans="1:12" ht="23.25" customHeight="1" x14ac:dyDescent="0.15">
      <c r="A42" s="28" t="s">
        <v>121</v>
      </c>
      <c r="B42" s="469" t="s">
        <v>402</v>
      </c>
      <c r="C42" s="89" t="s">
        <v>85</v>
      </c>
      <c r="D42" s="9">
        <v>40886</v>
      </c>
      <c r="E42" s="51" t="s">
        <v>152</v>
      </c>
      <c r="F42" s="561"/>
      <c r="G42" s="573" t="s">
        <v>472</v>
      </c>
      <c r="H42" s="89" t="s">
        <v>475</v>
      </c>
      <c r="I42" s="575" t="s">
        <v>472</v>
      </c>
      <c r="J42" s="117" t="s">
        <v>475</v>
      </c>
      <c r="K42" s="575">
        <v>6.0000000000000002E-5</v>
      </c>
      <c r="L42" s="109" t="s">
        <v>475</v>
      </c>
    </row>
    <row r="43" spans="1:12" ht="23.25" customHeight="1" x14ac:dyDescent="0.15">
      <c r="A43" s="28" t="s">
        <v>122</v>
      </c>
      <c r="B43" s="469" t="s">
        <v>402</v>
      </c>
      <c r="C43" s="89" t="s">
        <v>85</v>
      </c>
      <c r="D43" s="9">
        <v>40886</v>
      </c>
      <c r="E43" s="51" t="s">
        <v>153</v>
      </c>
      <c r="F43" s="561"/>
      <c r="G43" s="573" t="s">
        <v>472</v>
      </c>
      <c r="H43" s="89" t="s">
        <v>475</v>
      </c>
      <c r="I43" s="575">
        <v>8.0000000000000007E-5</v>
      </c>
      <c r="J43" s="117" t="s">
        <v>475</v>
      </c>
      <c r="K43" s="565" t="s">
        <v>472</v>
      </c>
      <c r="L43" s="109" t="s">
        <v>475</v>
      </c>
    </row>
    <row r="44" spans="1:12" ht="23.25" customHeight="1" x14ac:dyDescent="0.15">
      <c r="A44" s="28" t="s">
        <v>413</v>
      </c>
      <c r="B44" s="469" t="s">
        <v>402</v>
      </c>
      <c r="C44" s="89" t="s">
        <v>85</v>
      </c>
      <c r="D44" s="9">
        <v>40886</v>
      </c>
      <c r="E44" s="51" t="s">
        <v>156</v>
      </c>
      <c r="F44" s="561"/>
      <c r="G44" s="573" t="s">
        <v>472</v>
      </c>
      <c r="H44" s="89" t="s">
        <v>475</v>
      </c>
      <c r="I44" s="575">
        <v>6.0000000000000002E-5</v>
      </c>
      <c r="J44" s="117" t="s">
        <v>475</v>
      </c>
      <c r="K44" s="565" t="s">
        <v>472</v>
      </c>
      <c r="L44" s="109" t="s">
        <v>475</v>
      </c>
    </row>
    <row r="45" spans="1:12" ht="23.25" customHeight="1" x14ac:dyDescent="0.15">
      <c r="A45" s="28" t="s">
        <v>414</v>
      </c>
      <c r="B45" s="476" t="s">
        <v>402</v>
      </c>
      <c r="C45" s="89" t="s">
        <v>85</v>
      </c>
      <c r="D45" s="9">
        <v>40886</v>
      </c>
      <c r="E45" s="51" t="s">
        <v>158</v>
      </c>
      <c r="F45" s="561"/>
      <c r="G45" s="573" t="s">
        <v>472</v>
      </c>
      <c r="H45" s="89" t="s">
        <v>475</v>
      </c>
      <c r="I45" s="575" t="s">
        <v>472</v>
      </c>
      <c r="J45" s="117" t="s">
        <v>475</v>
      </c>
      <c r="K45" s="565" t="s">
        <v>472</v>
      </c>
      <c r="L45" s="109" t="s">
        <v>475</v>
      </c>
    </row>
    <row r="46" spans="1:12" ht="23.25" customHeight="1" x14ac:dyDescent="0.15">
      <c r="A46" s="28" t="s">
        <v>125</v>
      </c>
      <c r="B46" s="469" t="s">
        <v>402</v>
      </c>
      <c r="C46" s="89" t="s">
        <v>85</v>
      </c>
      <c r="D46" s="9">
        <v>40886</v>
      </c>
      <c r="E46" s="51" t="s">
        <v>159</v>
      </c>
      <c r="F46" s="561"/>
      <c r="G46" s="573" t="s">
        <v>472</v>
      </c>
      <c r="H46" s="89" t="s">
        <v>475</v>
      </c>
      <c r="I46" s="575">
        <v>6.9999999999999994E-5</v>
      </c>
      <c r="J46" s="117" t="s">
        <v>475</v>
      </c>
      <c r="K46" s="565" t="s">
        <v>472</v>
      </c>
      <c r="L46" s="109" t="s">
        <v>475</v>
      </c>
    </row>
    <row r="47" spans="1:12" ht="23.25" customHeight="1" x14ac:dyDescent="0.15">
      <c r="A47" s="37" t="s">
        <v>126</v>
      </c>
      <c r="B47" s="469" t="s">
        <v>402</v>
      </c>
      <c r="C47" s="89" t="s">
        <v>85</v>
      </c>
      <c r="D47" s="9">
        <v>40886</v>
      </c>
      <c r="E47" s="51" t="s">
        <v>417</v>
      </c>
      <c r="F47" s="561"/>
      <c r="G47" s="573" t="s">
        <v>472</v>
      </c>
      <c r="H47" s="89" t="s">
        <v>475</v>
      </c>
      <c r="I47" s="575" t="s">
        <v>472</v>
      </c>
      <c r="J47" s="117" t="s">
        <v>475</v>
      </c>
      <c r="K47" s="565" t="s">
        <v>472</v>
      </c>
      <c r="L47" s="109" t="s">
        <v>475</v>
      </c>
    </row>
    <row r="48" spans="1:12" ht="23.25" customHeight="1" x14ac:dyDescent="0.15">
      <c r="A48" s="28" t="s">
        <v>228</v>
      </c>
      <c r="B48" s="469" t="s">
        <v>402</v>
      </c>
      <c r="C48" s="89" t="s">
        <v>85</v>
      </c>
      <c r="D48" s="9">
        <v>40886</v>
      </c>
      <c r="E48" s="51" t="s">
        <v>160</v>
      </c>
      <c r="F48" s="561"/>
      <c r="G48" s="573" t="s">
        <v>472</v>
      </c>
      <c r="H48" s="89" t="s">
        <v>475</v>
      </c>
      <c r="I48" s="575">
        <v>6.9999999999999994E-5</v>
      </c>
      <c r="J48" s="117" t="s">
        <v>475</v>
      </c>
      <c r="K48" s="565" t="s">
        <v>472</v>
      </c>
      <c r="L48" s="109" t="s">
        <v>475</v>
      </c>
    </row>
    <row r="49" spans="1:12" ht="23.25" customHeight="1" x14ac:dyDescent="0.15">
      <c r="A49" s="35" t="s">
        <v>127</v>
      </c>
      <c r="B49" s="469" t="s">
        <v>402</v>
      </c>
      <c r="C49" s="89" t="s">
        <v>85</v>
      </c>
      <c r="D49" s="9">
        <v>40886</v>
      </c>
      <c r="E49" s="51" t="s">
        <v>161</v>
      </c>
      <c r="F49" s="561"/>
      <c r="G49" s="573" t="s">
        <v>472</v>
      </c>
      <c r="H49" s="89" t="s">
        <v>475</v>
      </c>
      <c r="I49" s="575" t="s">
        <v>472</v>
      </c>
      <c r="J49" s="117" t="s">
        <v>475</v>
      </c>
      <c r="K49" s="565" t="s">
        <v>472</v>
      </c>
      <c r="L49" s="109" t="s">
        <v>475</v>
      </c>
    </row>
    <row r="50" spans="1:12" ht="23.25" customHeight="1" x14ac:dyDescent="0.15">
      <c r="A50" s="28" t="s">
        <v>128</v>
      </c>
      <c r="B50" s="469" t="s">
        <v>402</v>
      </c>
      <c r="C50" s="89" t="s">
        <v>85</v>
      </c>
      <c r="D50" s="9">
        <v>40886</v>
      </c>
      <c r="E50" s="571" t="s">
        <v>162</v>
      </c>
      <c r="F50" s="561"/>
      <c r="G50" s="573" t="s">
        <v>472</v>
      </c>
      <c r="H50" s="89" t="s">
        <v>475</v>
      </c>
      <c r="I50" s="574" t="s">
        <v>472</v>
      </c>
      <c r="J50" s="117" t="s">
        <v>475</v>
      </c>
      <c r="K50" s="574">
        <v>9.0000000000000006E-5</v>
      </c>
      <c r="L50" s="109" t="s">
        <v>475</v>
      </c>
    </row>
    <row r="51" spans="1:12" ht="23.25" customHeight="1" x14ac:dyDescent="0.15">
      <c r="A51" s="28" t="s">
        <v>129</v>
      </c>
      <c r="B51" s="469" t="s">
        <v>402</v>
      </c>
      <c r="C51" s="89" t="s">
        <v>85</v>
      </c>
      <c r="D51" s="9">
        <v>40886</v>
      </c>
      <c r="E51" s="571" t="s">
        <v>163</v>
      </c>
      <c r="F51" s="561"/>
      <c r="G51" s="573" t="s">
        <v>472</v>
      </c>
      <c r="H51" s="89" t="s">
        <v>475</v>
      </c>
      <c r="I51" s="574" t="s">
        <v>472</v>
      </c>
      <c r="J51" s="117" t="s">
        <v>475</v>
      </c>
      <c r="K51" s="574">
        <v>6.9999999999999994E-5</v>
      </c>
      <c r="L51" s="109" t="s">
        <v>475</v>
      </c>
    </row>
    <row r="52" spans="1:12" ht="23.25" customHeight="1" x14ac:dyDescent="0.15">
      <c r="A52" s="28" t="s">
        <v>130</v>
      </c>
      <c r="B52" s="469" t="s">
        <v>402</v>
      </c>
      <c r="C52" s="89" t="s">
        <v>85</v>
      </c>
      <c r="D52" s="9">
        <v>40886</v>
      </c>
      <c r="E52" s="571" t="s">
        <v>164</v>
      </c>
      <c r="F52" s="561"/>
      <c r="G52" s="573" t="s">
        <v>472</v>
      </c>
      <c r="H52" s="89" t="s">
        <v>475</v>
      </c>
      <c r="I52" s="574" t="s">
        <v>472</v>
      </c>
      <c r="J52" s="117" t="s">
        <v>475</v>
      </c>
      <c r="K52" s="574">
        <v>6.9999999999999994E-5</v>
      </c>
      <c r="L52" s="109" t="s">
        <v>475</v>
      </c>
    </row>
    <row r="53" spans="1:12" ht="23.25" customHeight="1" x14ac:dyDescent="0.15">
      <c r="A53" s="28" t="s">
        <v>131</v>
      </c>
      <c r="B53" s="469" t="s">
        <v>402</v>
      </c>
      <c r="C53" s="89" t="s">
        <v>85</v>
      </c>
      <c r="D53" s="9">
        <v>40886</v>
      </c>
      <c r="E53" s="571" t="s">
        <v>165</v>
      </c>
      <c r="F53" s="561"/>
      <c r="G53" s="573" t="s">
        <v>472</v>
      </c>
      <c r="H53" s="89" t="s">
        <v>475</v>
      </c>
      <c r="I53" s="574" t="s">
        <v>472</v>
      </c>
      <c r="J53" s="117" t="s">
        <v>475</v>
      </c>
      <c r="K53" s="565" t="s">
        <v>473</v>
      </c>
      <c r="L53" s="109" t="s">
        <v>475</v>
      </c>
    </row>
    <row r="54" spans="1:12" ht="23.25" customHeight="1" x14ac:dyDescent="0.15">
      <c r="A54" s="28" t="s">
        <v>132</v>
      </c>
      <c r="B54" s="469" t="s">
        <v>402</v>
      </c>
      <c r="C54" s="89" t="s">
        <v>85</v>
      </c>
      <c r="D54" s="9">
        <v>40886</v>
      </c>
      <c r="E54" s="571" t="s">
        <v>166</v>
      </c>
      <c r="F54" s="561"/>
      <c r="G54" s="573" t="s">
        <v>472</v>
      </c>
      <c r="H54" s="89" t="s">
        <v>475</v>
      </c>
      <c r="I54" s="575">
        <v>9.0000000000000006E-5</v>
      </c>
      <c r="J54" s="117" t="s">
        <v>475</v>
      </c>
      <c r="K54" s="575">
        <v>9.0000000000000006E-5</v>
      </c>
      <c r="L54" s="109" t="s">
        <v>475</v>
      </c>
    </row>
    <row r="55" spans="1:12" ht="23.25" customHeight="1" thickBot="1" x14ac:dyDescent="0.2">
      <c r="A55" s="31" t="s">
        <v>133</v>
      </c>
      <c r="B55" s="477" t="s">
        <v>402</v>
      </c>
      <c r="C55" s="113" t="s">
        <v>85</v>
      </c>
      <c r="D55" s="478">
        <v>40886</v>
      </c>
      <c r="E55" s="507" t="s">
        <v>167</v>
      </c>
      <c r="F55" s="576"/>
      <c r="G55" s="577" t="s">
        <v>472</v>
      </c>
      <c r="H55" s="113" t="s">
        <v>475</v>
      </c>
      <c r="I55" s="578" t="s">
        <v>472</v>
      </c>
      <c r="J55" s="75" t="s">
        <v>475</v>
      </c>
      <c r="K55" s="578" t="s">
        <v>473</v>
      </c>
      <c r="L55" s="114" t="s">
        <v>475</v>
      </c>
    </row>
    <row r="57" spans="1:12" ht="18" thickBot="1" x14ac:dyDescent="0.2">
      <c r="G57" s="551"/>
      <c r="H57" s="551"/>
      <c r="I57" s="551"/>
      <c r="J57" s="551"/>
      <c r="K57" s="551" t="s">
        <v>470</v>
      </c>
      <c r="L57" s="551"/>
    </row>
    <row r="58" spans="1:12" ht="17.25" customHeight="1" x14ac:dyDescent="0.15">
      <c r="A58" s="140" t="s">
        <v>0</v>
      </c>
      <c r="B58" s="133" t="s">
        <v>233</v>
      </c>
      <c r="C58" s="142" t="s">
        <v>234</v>
      </c>
      <c r="D58" s="432" t="s">
        <v>398</v>
      </c>
      <c r="E58" s="218" t="s">
        <v>2</v>
      </c>
      <c r="F58" s="516" t="s">
        <v>399</v>
      </c>
      <c r="G58" s="203" t="s">
        <v>304</v>
      </c>
      <c r="H58" s="199"/>
      <c r="I58" s="199" t="s">
        <v>332</v>
      </c>
      <c r="J58" s="199"/>
      <c r="K58" s="199" t="s">
        <v>335</v>
      </c>
      <c r="L58" s="200"/>
    </row>
    <row r="59" spans="1:12" ht="18" thickBot="1" x14ac:dyDescent="0.2">
      <c r="A59" s="141"/>
      <c r="B59" s="144"/>
      <c r="C59" s="143"/>
      <c r="D59" s="144"/>
      <c r="E59" s="435"/>
      <c r="F59" s="165"/>
      <c r="G59" s="552" t="s">
        <v>400</v>
      </c>
      <c r="H59" s="113" t="s">
        <v>345</v>
      </c>
      <c r="I59" s="553" t="s">
        <v>400</v>
      </c>
      <c r="J59" s="113" t="s">
        <v>345</v>
      </c>
      <c r="K59" s="553" t="s">
        <v>400</v>
      </c>
      <c r="L59" s="114" t="s">
        <v>345</v>
      </c>
    </row>
    <row r="60" spans="1:12" ht="23.25" customHeight="1" x14ac:dyDescent="0.15">
      <c r="A60" s="499" t="s">
        <v>134</v>
      </c>
      <c r="B60" s="500" t="s">
        <v>402</v>
      </c>
      <c r="C60" s="111" t="s">
        <v>85</v>
      </c>
      <c r="D60" s="501">
        <v>40886</v>
      </c>
      <c r="E60" s="442" t="s">
        <v>168</v>
      </c>
      <c r="F60" s="443" t="s">
        <v>471</v>
      </c>
      <c r="G60" s="579" t="s">
        <v>472</v>
      </c>
      <c r="H60" s="110" t="s">
        <v>475</v>
      </c>
      <c r="I60" s="580" t="s">
        <v>472</v>
      </c>
      <c r="J60" s="116" t="s">
        <v>475</v>
      </c>
      <c r="K60" s="581" t="s">
        <v>473</v>
      </c>
      <c r="L60" s="108" t="s">
        <v>475</v>
      </c>
    </row>
    <row r="61" spans="1:12" ht="23.25" customHeight="1" x14ac:dyDescent="0.15">
      <c r="A61" s="28" t="s">
        <v>135</v>
      </c>
      <c r="B61" s="469" t="s">
        <v>402</v>
      </c>
      <c r="C61" s="89" t="s">
        <v>85</v>
      </c>
      <c r="D61" s="9">
        <v>40886</v>
      </c>
      <c r="E61" s="470" t="s">
        <v>169</v>
      </c>
      <c r="F61" s="451"/>
      <c r="G61" s="573" t="s">
        <v>472</v>
      </c>
      <c r="H61" s="89" t="s">
        <v>475</v>
      </c>
      <c r="I61" s="574" t="s">
        <v>472</v>
      </c>
      <c r="J61" s="117" t="s">
        <v>475</v>
      </c>
      <c r="K61" s="574" t="s">
        <v>473</v>
      </c>
      <c r="L61" s="109" t="s">
        <v>475</v>
      </c>
    </row>
    <row r="62" spans="1:12" ht="23.25" customHeight="1" x14ac:dyDescent="0.15">
      <c r="A62" s="28" t="s">
        <v>136</v>
      </c>
      <c r="B62" s="469" t="s">
        <v>402</v>
      </c>
      <c r="C62" s="89" t="s">
        <v>85</v>
      </c>
      <c r="D62" s="9">
        <v>40886</v>
      </c>
      <c r="E62" s="470" t="s">
        <v>170</v>
      </c>
      <c r="F62" s="451"/>
      <c r="G62" s="573" t="s">
        <v>472</v>
      </c>
      <c r="H62" s="89" t="s">
        <v>475</v>
      </c>
      <c r="I62" s="574" t="s">
        <v>472</v>
      </c>
      <c r="J62" s="117" t="s">
        <v>475</v>
      </c>
      <c r="K62" s="574">
        <v>6.9999999999999994E-5</v>
      </c>
      <c r="L62" s="109" t="s">
        <v>475</v>
      </c>
    </row>
    <row r="63" spans="1:12" ht="23.25" customHeight="1" x14ac:dyDescent="0.15">
      <c r="A63" s="28" t="s">
        <v>418</v>
      </c>
      <c r="B63" s="469" t="s">
        <v>402</v>
      </c>
      <c r="C63" s="89" t="s">
        <v>85</v>
      </c>
      <c r="D63" s="9">
        <v>40886</v>
      </c>
      <c r="E63" s="470" t="s">
        <v>171</v>
      </c>
      <c r="F63" s="451"/>
      <c r="G63" s="573" t="s">
        <v>472</v>
      </c>
      <c r="H63" s="89" t="s">
        <v>475</v>
      </c>
      <c r="I63" s="574" t="s">
        <v>472</v>
      </c>
      <c r="J63" s="117" t="s">
        <v>475</v>
      </c>
      <c r="K63" s="574" t="s">
        <v>473</v>
      </c>
      <c r="L63" s="109" t="s">
        <v>475</v>
      </c>
    </row>
    <row r="64" spans="1:12" ht="23.25" customHeight="1" x14ac:dyDescent="0.15">
      <c r="A64" s="28" t="s">
        <v>419</v>
      </c>
      <c r="B64" s="469" t="s">
        <v>402</v>
      </c>
      <c r="C64" s="89" t="s">
        <v>85</v>
      </c>
      <c r="D64" s="9">
        <v>40886</v>
      </c>
      <c r="E64" s="470" t="s">
        <v>173</v>
      </c>
      <c r="F64" s="451"/>
      <c r="G64" s="573" t="s">
        <v>472</v>
      </c>
      <c r="H64" s="89" t="s">
        <v>475</v>
      </c>
      <c r="I64" s="574" t="s">
        <v>472</v>
      </c>
      <c r="J64" s="117" t="s">
        <v>475</v>
      </c>
      <c r="K64" s="574">
        <v>6.0000000000000002E-5</v>
      </c>
      <c r="L64" s="109" t="s">
        <v>475</v>
      </c>
    </row>
    <row r="65" spans="1:12" ht="23.25" customHeight="1" x14ac:dyDescent="0.15">
      <c r="A65" s="28" t="s">
        <v>141</v>
      </c>
      <c r="B65" s="469" t="s">
        <v>402</v>
      </c>
      <c r="C65" s="89" t="s">
        <v>85</v>
      </c>
      <c r="D65" s="9">
        <v>40886</v>
      </c>
      <c r="E65" s="470" t="s">
        <v>174</v>
      </c>
      <c r="F65" s="451"/>
      <c r="G65" s="573" t="s">
        <v>472</v>
      </c>
      <c r="H65" s="89" t="s">
        <v>475</v>
      </c>
      <c r="I65" s="574">
        <v>6.0000000000000002E-5</v>
      </c>
      <c r="J65" s="117" t="s">
        <v>475</v>
      </c>
      <c r="K65" s="574">
        <v>6.0000000000000002E-5</v>
      </c>
      <c r="L65" s="109" t="s">
        <v>475</v>
      </c>
    </row>
    <row r="66" spans="1:12" ht="23.25" customHeight="1" x14ac:dyDescent="0.15">
      <c r="A66" s="28" t="s">
        <v>420</v>
      </c>
      <c r="B66" s="469" t="s">
        <v>402</v>
      </c>
      <c r="C66" s="89" t="s">
        <v>85</v>
      </c>
      <c r="D66" s="9">
        <v>40886</v>
      </c>
      <c r="E66" s="470" t="s">
        <v>176</v>
      </c>
      <c r="F66" s="451"/>
      <c r="G66" s="573" t="s">
        <v>472</v>
      </c>
      <c r="H66" s="89" t="s">
        <v>475</v>
      </c>
      <c r="I66" s="574" t="s">
        <v>472</v>
      </c>
      <c r="J66" s="117" t="s">
        <v>475</v>
      </c>
      <c r="K66" s="574" t="s">
        <v>473</v>
      </c>
      <c r="L66" s="109" t="s">
        <v>475</v>
      </c>
    </row>
    <row r="67" spans="1:12" ht="23.25" customHeight="1" x14ac:dyDescent="0.15">
      <c r="A67" s="28" t="s">
        <v>145</v>
      </c>
      <c r="B67" s="469" t="s">
        <v>402</v>
      </c>
      <c r="C67" s="89" t="s">
        <v>85</v>
      </c>
      <c r="D67" s="9">
        <v>40886</v>
      </c>
      <c r="E67" s="470" t="s">
        <v>177</v>
      </c>
      <c r="F67" s="451"/>
      <c r="G67" s="573" t="s">
        <v>472</v>
      </c>
      <c r="H67" s="89" t="s">
        <v>475</v>
      </c>
      <c r="I67" s="574" t="s">
        <v>472</v>
      </c>
      <c r="J67" s="117" t="s">
        <v>475</v>
      </c>
      <c r="K67" s="574" t="s">
        <v>473</v>
      </c>
      <c r="L67" s="109" t="s">
        <v>475</v>
      </c>
    </row>
    <row r="68" spans="1:12" ht="23.25" customHeight="1" x14ac:dyDescent="0.15">
      <c r="A68" s="28" t="s">
        <v>146</v>
      </c>
      <c r="B68" s="469" t="s">
        <v>402</v>
      </c>
      <c r="C68" s="89" t="s">
        <v>85</v>
      </c>
      <c r="D68" s="9">
        <v>40886</v>
      </c>
      <c r="E68" s="470" t="s">
        <v>178</v>
      </c>
      <c r="F68" s="451"/>
      <c r="G68" s="573">
        <v>9.0000000000000006E-5</v>
      </c>
      <c r="H68" s="89" t="s">
        <v>475</v>
      </c>
      <c r="I68" s="575">
        <v>9.0000000000000006E-5</v>
      </c>
      <c r="J68" s="117" t="s">
        <v>475</v>
      </c>
      <c r="K68" s="575">
        <v>1E-4</v>
      </c>
      <c r="L68" s="109" t="s">
        <v>475</v>
      </c>
    </row>
    <row r="69" spans="1:12" ht="23.25" customHeight="1" x14ac:dyDescent="0.15">
      <c r="A69" s="28" t="s">
        <v>147</v>
      </c>
      <c r="B69" s="469" t="s">
        <v>402</v>
      </c>
      <c r="C69" s="89" t="s">
        <v>85</v>
      </c>
      <c r="D69" s="9">
        <v>40886</v>
      </c>
      <c r="E69" s="470" t="s">
        <v>179</v>
      </c>
      <c r="F69" s="451"/>
      <c r="G69" s="573">
        <v>1.3999999999999999E-4</v>
      </c>
      <c r="H69" s="89" t="s">
        <v>475</v>
      </c>
      <c r="I69" s="575">
        <v>9.0000000000000006E-5</v>
      </c>
      <c r="J69" s="117" t="s">
        <v>475</v>
      </c>
      <c r="K69" s="582">
        <v>1E-3</v>
      </c>
      <c r="L69" s="109" t="s">
        <v>475</v>
      </c>
    </row>
    <row r="70" spans="1:12" ht="23.25" customHeight="1" thickBot="1" x14ac:dyDescent="0.2">
      <c r="A70" s="31" t="s">
        <v>149</v>
      </c>
      <c r="B70" s="477" t="s">
        <v>402</v>
      </c>
      <c r="C70" s="113" t="s">
        <v>85</v>
      </c>
      <c r="D70" s="478">
        <v>40886</v>
      </c>
      <c r="E70" s="437" t="s">
        <v>58</v>
      </c>
      <c r="F70" s="479"/>
      <c r="G70" s="577">
        <v>6.0000000000000002E-5</v>
      </c>
      <c r="H70" s="113" t="s">
        <v>475</v>
      </c>
      <c r="I70" s="583">
        <v>9.0000000000000006E-5</v>
      </c>
      <c r="J70" s="75" t="s">
        <v>475</v>
      </c>
      <c r="K70" s="583" t="s">
        <v>473</v>
      </c>
      <c r="L70" s="114" t="s">
        <v>475</v>
      </c>
    </row>
    <row r="72" spans="1:12" ht="21.75" customHeight="1" thickBot="1" x14ac:dyDescent="0.2">
      <c r="A72" s="2" t="s">
        <v>421</v>
      </c>
      <c r="G72" s="551"/>
      <c r="H72" s="551"/>
      <c r="I72" s="551"/>
      <c r="J72" s="551"/>
      <c r="K72" s="551" t="s">
        <v>470</v>
      </c>
      <c r="L72" s="551"/>
    </row>
    <row r="73" spans="1:12" ht="17.25" customHeight="1" x14ac:dyDescent="0.15">
      <c r="A73" s="140" t="s">
        <v>0</v>
      </c>
      <c r="B73" s="133" t="s">
        <v>233</v>
      </c>
      <c r="C73" s="142" t="s">
        <v>234</v>
      </c>
      <c r="D73" s="432" t="s">
        <v>398</v>
      </c>
      <c r="E73" s="133" t="s">
        <v>2</v>
      </c>
      <c r="F73" s="505" t="s">
        <v>399</v>
      </c>
      <c r="G73" s="203" t="s">
        <v>304</v>
      </c>
      <c r="H73" s="199"/>
      <c r="I73" s="199" t="s">
        <v>332</v>
      </c>
      <c r="J73" s="199"/>
      <c r="K73" s="199" t="s">
        <v>335</v>
      </c>
      <c r="L73" s="200"/>
    </row>
    <row r="74" spans="1:12" ht="18" thickBot="1" x14ac:dyDescent="0.2">
      <c r="A74" s="141"/>
      <c r="B74" s="144"/>
      <c r="C74" s="143"/>
      <c r="D74" s="144"/>
      <c r="E74" s="144"/>
      <c r="F74" s="216"/>
      <c r="G74" s="552" t="s">
        <v>400</v>
      </c>
      <c r="H74" s="113" t="s">
        <v>345</v>
      </c>
      <c r="I74" s="553" t="s">
        <v>400</v>
      </c>
      <c r="J74" s="113" t="s">
        <v>345</v>
      </c>
      <c r="K74" s="553" t="s">
        <v>400</v>
      </c>
      <c r="L74" s="114" t="s">
        <v>345</v>
      </c>
    </row>
    <row r="75" spans="1:12" ht="21" customHeight="1" x14ac:dyDescent="0.15">
      <c r="A75" s="35" t="s">
        <v>422</v>
      </c>
      <c r="B75" s="508" t="s">
        <v>423</v>
      </c>
      <c r="C75" s="110" t="s">
        <v>85</v>
      </c>
      <c r="D75" s="509">
        <v>40886</v>
      </c>
      <c r="E75" s="584" t="s">
        <v>424</v>
      </c>
      <c r="F75" s="585" t="s">
        <v>471</v>
      </c>
      <c r="G75" s="586" t="s">
        <v>472</v>
      </c>
      <c r="H75" s="111" t="s">
        <v>475</v>
      </c>
      <c r="I75" s="581" t="s">
        <v>472</v>
      </c>
      <c r="J75" s="107" t="s">
        <v>475</v>
      </c>
      <c r="K75" s="581" t="s">
        <v>472</v>
      </c>
      <c r="L75" s="112" t="s">
        <v>475</v>
      </c>
    </row>
    <row r="76" spans="1:12" ht="21" customHeight="1" x14ac:dyDescent="0.15">
      <c r="A76" s="36" t="s">
        <v>350</v>
      </c>
      <c r="B76" s="511" t="s">
        <v>423</v>
      </c>
      <c r="C76" s="89" t="s">
        <v>85</v>
      </c>
      <c r="D76" s="9">
        <v>40886</v>
      </c>
      <c r="E76" s="571" t="s">
        <v>425</v>
      </c>
      <c r="F76" s="561"/>
      <c r="G76" s="573" t="s">
        <v>472</v>
      </c>
      <c r="H76" s="89" t="s">
        <v>475</v>
      </c>
      <c r="I76" s="574" t="s">
        <v>472</v>
      </c>
      <c r="J76" s="117" t="s">
        <v>475</v>
      </c>
      <c r="K76" s="574" t="s">
        <v>472</v>
      </c>
      <c r="L76" s="109" t="s">
        <v>475</v>
      </c>
    </row>
    <row r="77" spans="1:12" ht="21" customHeight="1" x14ac:dyDescent="0.15">
      <c r="A77" s="28" t="s">
        <v>426</v>
      </c>
      <c r="B77" s="511" t="s">
        <v>423</v>
      </c>
      <c r="C77" s="89" t="s">
        <v>85</v>
      </c>
      <c r="D77" s="9">
        <v>40886</v>
      </c>
      <c r="E77" s="51" t="s">
        <v>427</v>
      </c>
      <c r="F77" s="561"/>
      <c r="G77" s="573" t="s">
        <v>472</v>
      </c>
      <c r="H77" s="89" t="s">
        <v>475</v>
      </c>
      <c r="I77" s="574" t="s">
        <v>472</v>
      </c>
      <c r="J77" s="117" t="s">
        <v>475</v>
      </c>
      <c r="K77" s="574" t="s">
        <v>472</v>
      </c>
      <c r="L77" s="109" t="s">
        <v>475</v>
      </c>
    </row>
    <row r="78" spans="1:12" ht="21" customHeight="1" thickBot="1" x14ac:dyDescent="0.2">
      <c r="A78" s="31" t="s">
        <v>428</v>
      </c>
      <c r="B78" s="512" t="s">
        <v>423</v>
      </c>
      <c r="C78" s="113" t="s">
        <v>85</v>
      </c>
      <c r="D78" s="478">
        <v>40886</v>
      </c>
      <c r="E78" s="60" t="s">
        <v>429</v>
      </c>
      <c r="F78" s="576"/>
      <c r="G78" s="577" t="s">
        <v>472</v>
      </c>
      <c r="H78" s="113" t="s">
        <v>475</v>
      </c>
      <c r="I78" s="578" t="s">
        <v>472</v>
      </c>
      <c r="J78" s="75" t="s">
        <v>475</v>
      </c>
      <c r="K78" s="578" t="s">
        <v>472</v>
      </c>
      <c r="L78" s="114" t="s">
        <v>475</v>
      </c>
    </row>
    <row r="79" spans="1:12" x14ac:dyDescent="0.15">
      <c r="A79" s="513"/>
      <c r="B79"/>
      <c r="C79"/>
      <c r="D79"/>
      <c r="E79"/>
      <c r="F79"/>
    </row>
    <row r="80" spans="1:12" ht="24.75" customHeight="1" thickBot="1" x14ac:dyDescent="0.2">
      <c r="A80" s="2" t="s">
        <v>430</v>
      </c>
      <c r="G80" s="551"/>
      <c r="H80" s="551"/>
      <c r="I80" s="551"/>
      <c r="J80" s="551"/>
      <c r="K80" s="551" t="s">
        <v>470</v>
      </c>
      <c r="L80" s="551"/>
    </row>
    <row r="81" spans="1:12" ht="17.25" customHeight="1" x14ac:dyDescent="0.15">
      <c r="A81" s="140" t="s">
        <v>0</v>
      </c>
      <c r="B81" s="133" t="s">
        <v>233</v>
      </c>
      <c r="C81" s="142" t="s">
        <v>234</v>
      </c>
      <c r="D81" s="432" t="s">
        <v>398</v>
      </c>
      <c r="E81" s="218" t="s">
        <v>2</v>
      </c>
      <c r="F81" s="516" t="s">
        <v>399</v>
      </c>
      <c r="G81" s="203" t="s">
        <v>304</v>
      </c>
      <c r="H81" s="199"/>
      <c r="I81" s="199" t="s">
        <v>332</v>
      </c>
      <c r="J81" s="199"/>
      <c r="K81" s="199" t="s">
        <v>335</v>
      </c>
      <c r="L81" s="200"/>
    </row>
    <row r="82" spans="1:12" ht="18" thickBot="1" x14ac:dyDescent="0.2">
      <c r="A82" s="517"/>
      <c r="B82" s="144"/>
      <c r="C82" s="518"/>
      <c r="D82" s="166"/>
      <c r="E82" s="165"/>
      <c r="F82" s="165"/>
      <c r="G82" s="552" t="s">
        <v>400</v>
      </c>
      <c r="H82" s="113" t="s">
        <v>345</v>
      </c>
      <c r="I82" s="553" t="s">
        <v>400</v>
      </c>
      <c r="J82" s="113" t="s">
        <v>345</v>
      </c>
      <c r="K82" s="553" t="s">
        <v>400</v>
      </c>
      <c r="L82" s="114" t="s">
        <v>345</v>
      </c>
    </row>
    <row r="83" spans="1:12" ht="21.75" customHeight="1" x14ac:dyDescent="0.15">
      <c r="A83" s="439" t="s">
        <v>479</v>
      </c>
      <c r="B83" s="587" t="s">
        <v>432</v>
      </c>
      <c r="C83" s="133" t="s">
        <v>85</v>
      </c>
      <c r="D83" s="441">
        <v>39903</v>
      </c>
      <c r="E83" s="588" t="s">
        <v>433</v>
      </c>
      <c r="F83" s="589" t="s">
        <v>480</v>
      </c>
      <c r="G83" s="590" t="s">
        <v>472</v>
      </c>
      <c r="H83" s="133" t="s">
        <v>416</v>
      </c>
      <c r="I83" s="581">
        <v>6.0000000000000002E-5</v>
      </c>
      <c r="J83" s="218" t="s">
        <v>416</v>
      </c>
      <c r="K83" s="581" t="s">
        <v>473</v>
      </c>
      <c r="L83" s="145" t="s">
        <v>416</v>
      </c>
    </row>
    <row r="84" spans="1:12" ht="21.75" customHeight="1" x14ac:dyDescent="0.15">
      <c r="A84" s="134"/>
      <c r="B84" s="523"/>
      <c r="C84" s="135"/>
      <c r="D84" s="449"/>
      <c r="E84" s="571" t="s">
        <v>435</v>
      </c>
      <c r="F84" s="591"/>
      <c r="G84" s="592" t="s">
        <v>472</v>
      </c>
      <c r="H84" s="135"/>
      <c r="I84" s="574" t="s">
        <v>473</v>
      </c>
      <c r="J84" s="177"/>
      <c r="K84" s="574">
        <v>6.0000000000000002E-5</v>
      </c>
      <c r="L84" s="229"/>
    </row>
    <row r="85" spans="1:12" ht="21.75" customHeight="1" x14ac:dyDescent="0.15">
      <c r="A85" s="134"/>
      <c r="B85" s="523"/>
      <c r="C85" s="135"/>
      <c r="D85" s="449"/>
      <c r="E85" s="571" t="s">
        <v>436</v>
      </c>
      <c r="F85" s="591"/>
      <c r="G85" s="592" t="s">
        <v>472</v>
      </c>
      <c r="H85" s="135"/>
      <c r="I85" s="574" t="s">
        <v>472</v>
      </c>
      <c r="J85" s="177"/>
      <c r="K85" s="574" t="s">
        <v>473</v>
      </c>
      <c r="L85" s="229"/>
    </row>
    <row r="86" spans="1:12" ht="21.75" customHeight="1" x14ac:dyDescent="0.15">
      <c r="A86" s="134"/>
      <c r="B86" s="523"/>
      <c r="C86" s="135"/>
      <c r="D86" s="449"/>
      <c r="E86" s="571" t="s">
        <v>437</v>
      </c>
      <c r="F86" s="591"/>
      <c r="G86" s="592" t="s">
        <v>472</v>
      </c>
      <c r="H86" s="135"/>
      <c r="I86" s="574" t="s">
        <v>472</v>
      </c>
      <c r="J86" s="177"/>
      <c r="K86" s="574" t="s">
        <v>473</v>
      </c>
      <c r="L86" s="229"/>
    </row>
    <row r="87" spans="1:12" ht="21.75" customHeight="1" x14ac:dyDescent="0.15">
      <c r="A87" s="134"/>
      <c r="B87" s="523"/>
      <c r="C87" s="135"/>
      <c r="D87" s="449"/>
      <c r="E87" s="571" t="s">
        <v>438</v>
      </c>
      <c r="F87" s="591"/>
      <c r="G87" s="592" t="s">
        <v>472</v>
      </c>
      <c r="H87" s="135"/>
      <c r="I87" s="574" t="s">
        <v>472</v>
      </c>
      <c r="J87" s="177"/>
      <c r="K87" s="574" t="s">
        <v>473</v>
      </c>
      <c r="L87" s="229"/>
    </row>
    <row r="88" spans="1:12" ht="21.75" customHeight="1" x14ac:dyDescent="0.15">
      <c r="A88" s="134"/>
      <c r="B88" s="523"/>
      <c r="C88" s="135"/>
      <c r="D88" s="449"/>
      <c r="E88" s="571" t="s">
        <v>439</v>
      </c>
      <c r="F88" s="591"/>
      <c r="G88" s="592" t="s">
        <v>472</v>
      </c>
      <c r="H88" s="135"/>
      <c r="I88" s="574" t="s">
        <v>472</v>
      </c>
      <c r="J88" s="177"/>
      <c r="K88" s="574" t="s">
        <v>473</v>
      </c>
      <c r="L88" s="229"/>
    </row>
    <row r="89" spans="1:12" ht="21.75" customHeight="1" x14ac:dyDescent="0.15">
      <c r="A89" s="134"/>
      <c r="B89" s="523"/>
      <c r="C89" s="135"/>
      <c r="D89" s="449"/>
      <c r="E89" s="571" t="s">
        <v>440</v>
      </c>
      <c r="F89" s="591"/>
      <c r="G89" s="592" t="s">
        <v>472</v>
      </c>
      <c r="H89" s="135"/>
      <c r="I89" s="574" t="s">
        <v>472</v>
      </c>
      <c r="J89" s="177"/>
      <c r="K89" s="574" t="s">
        <v>473</v>
      </c>
      <c r="L89" s="229"/>
    </row>
    <row r="90" spans="1:12" ht="21.75" customHeight="1" x14ac:dyDescent="0.15">
      <c r="A90" s="134"/>
      <c r="B90" s="523"/>
      <c r="C90" s="135"/>
      <c r="D90" s="449"/>
      <c r="E90" s="571" t="s">
        <v>441</v>
      </c>
      <c r="F90" s="591"/>
      <c r="G90" s="592" t="s">
        <v>472</v>
      </c>
      <c r="H90" s="135"/>
      <c r="I90" s="574" t="s">
        <v>472</v>
      </c>
      <c r="J90" s="177"/>
      <c r="K90" s="574">
        <v>6.9999999999999994E-5</v>
      </c>
      <c r="L90" s="229"/>
    </row>
    <row r="91" spans="1:12" ht="21.75" customHeight="1" x14ac:dyDescent="0.15">
      <c r="A91" s="134"/>
      <c r="B91" s="523"/>
      <c r="C91" s="135"/>
      <c r="D91" s="449"/>
      <c r="E91" s="571" t="s">
        <v>442</v>
      </c>
      <c r="F91" s="591"/>
      <c r="G91" s="592" t="s">
        <v>472</v>
      </c>
      <c r="H91" s="135"/>
      <c r="I91" s="574" t="s">
        <v>472</v>
      </c>
      <c r="J91" s="177"/>
      <c r="K91" s="574">
        <v>6.9999999999999994E-5</v>
      </c>
      <c r="L91" s="229"/>
    </row>
    <row r="92" spans="1:12" ht="21.75" customHeight="1" x14ac:dyDescent="0.15">
      <c r="A92" s="134"/>
      <c r="B92" s="523"/>
      <c r="C92" s="135"/>
      <c r="D92" s="449"/>
      <c r="E92" s="571" t="s">
        <v>443</v>
      </c>
      <c r="F92" s="591"/>
      <c r="G92" s="592" t="s">
        <v>472</v>
      </c>
      <c r="H92" s="135"/>
      <c r="I92" s="574" t="s">
        <v>472</v>
      </c>
      <c r="J92" s="177"/>
      <c r="K92" s="574">
        <v>6.0000000000000002E-5</v>
      </c>
      <c r="L92" s="229"/>
    </row>
    <row r="93" spans="1:12" ht="21.75" customHeight="1" x14ac:dyDescent="0.15">
      <c r="A93" s="134"/>
      <c r="B93" s="523"/>
      <c r="C93" s="135"/>
      <c r="D93" s="449"/>
      <c r="E93" s="571" t="s">
        <v>444</v>
      </c>
      <c r="F93" s="591"/>
      <c r="G93" s="592" t="s">
        <v>472</v>
      </c>
      <c r="H93" s="135"/>
      <c r="I93" s="574" t="s">
        <v>472</v>
      </c>
      <c r="J93" s="177"/>
      <c r="K93" s="574">
        <v>6.9999999999999994E-5</v>
      </c>
      <c r="L93" s="229"/>
    </row>
    <row r="94" spans="1:12" ht="21.75" customHeight="1" x14ac:dyDescent="0.15">
      <c r="A94" s="134"/>
      <c r="B94" s="523"/>
      <c r="C94" s="135"/>
      <c r="D94" s="449"/>
      <c r="E94" s="571" t="s">
        <v>445</v>
      </c>
      <c r="F94" s="591"/>
      <c r="G94" s="592" t="s">
        <v>472</v>
      </c>
      <c r="H94" s="135"/>
      <c r="I94" s="574" t="s">
        <v>472</v>
      </c>
      <c r="J94" s="177"/>
      <c r="K94" s="574">
        <v>6.9999999999999994E-5</v>
      </c>
      <c r="L94" s="229"/>
    </row>
    <row r="95" spans="1:12" ht="21.75" customHeight="1" x14ac:dyDescent="0.15">
      <c r="A95" s="134"/>
      <c r="B95" s="523"/>
      <c r="C95" s="135"/>
      <c r="D95" s="449"/>
      <c r="E95" s="571" t="s">
        <v>446</v>
      </c>
      <c r="F95" s="591"/>
      <c r="G95" s="592" t="s">
        <v>472</v>
      </c>
      <c r="H95" s="135"/>
      <c r="I95" s="574">
        <v>6.0000000000000002E-5</v>
      </c>
      <c r="J95" s="177"/>
      <c r="K95" s="574" t="s">
        <v>473</v>
      </c>
      <c r="L95" s="229"/>
    </row>
    <row r="96" spans="1:12" ht="21.75" customHeight="1" x14ac:dyDescent="0.15">
      <c r="A96" s="134"/>
      <c r="B96" s="523"/>
      <c r="C96" s="135"/>
      <c r="D96" s="449"/>
      <c r="E96" s="571" t="s">
        <v>447</v>
      </c>
      <c r="F96" s="591"/>
      <c r="G96" s="592" t="s">
        <v>472</v>
      </c>
      <c r="H96" s="135"/>
      <c r="I96" s="574" t="s">
        <v>472</v>
      </c>
      <c r="J96" s="177"/>
      <c r="K96" s="574">
        <v>6.9999999999999994E-5</v>
      </c>
      <c r="L96" s="229"/>
    </row>
    <row r="97" spans="1:12" ht="21.75" customHeight="1" x14ac:dyDescent="0.15">
      <c r="A97" s="134"/>
      <c r="B97" s="523"/>
      <c r="C97" s="135"/>
      <c r="D97" s="449"/>
      <c r="E97" s="571" t="s">
        <v>448</v>
      </c>
      <c r="F97" s="591"/>
      <c r="G97" s="592" t="s">
        <v>472</v>
      </c>
      <c r="H97" s="135"/>
      <c r="I97" s="574" t="s">
        <v>472</v>
      </c>
      <c r="J97" s="177"/>
      <c r="K97" s="574" t="s">
        <v>473</v>
      </c>
      <c r="L97" s="229"/>
    </row>
    <row r="98" spans="1:12" ht="21.75" customHeight="1" x14ac:dyDescent="0.15">
      <c r="A98" s="126"/>
      <c r="B98" s="208"/>
      <c r="C98" s="128"/>
      <c r="D98" s="457"/>
      <c r="E98" s="571" t="s">
        <v>449</v>
      </c>
      <c r="F98" s="591"/>
      <c r="G98" s="592" t="s">
        <v>472</v>
      </c>
      <c r="H98" s="128"/>
      <c r="I98" s="574" t="s">
        <v>472</v>
      </c>
      <c r="J98" s="131"/>
      <c r="K98" s="574" t="s">
        <v>473</v>
      </c>
      <c r="L98" s="148"/>
    </row>
    <row r="99" spans="1:12" ht="21.75" customHeight="1" x14ac:dyDescent="0.15">
      <c r="A99" s="36" t="s">
        <v>451</v>
      </c>
      <c r="B99" s="593" t="s">
        <v>452</v>
      </c>
      <c r="C99" s="89" t="s">
        <v>85</v>
      </c>
      <c r="D99" s="9">
        <v>39903</v>
      </c>
      <c r="E99" s="571" t="s">
        <v>453</v>
      </c>
      <c r="F99" s="594" t="s">
        <v>481</v>
      </c>
      <c r="G99" s="592" t="s">
        <v>472</v>
      </c>
      <c r="H99" s="89" t="s">
        <v>416</v>
      </c>
      <c r="I99" s="574" t="s">
        <v>472</v>
      </c>
      <c r="J99" s="117" t="s">
        <v>416</v>
      </c>
      <c r="K99" s="574" t="s">
        <v>473</v>
      </c>
      <c r="L99" s="109" t="s">
        <v>416</v>
      </c>
    </row>
    <row r="100" spans="1:12" ht="21.75" customHeight="1" x14ac:dyDescent="0.15">
      <c r="A100" s="36" t="s">
        <v>455</v>
      </c>
      <c r="B100" s="593" t="s">
        <v>452</v>
      </c>
      <c r="C100" s="89" t="s">
        <v>85</v>
      </c>
      <c r="D100" s="9">
        <v>39903</v>
      </c>
      <c r="E100" s="51" t="s">
        <v>456</v>
      </c>
      <c r="F100" s="595"/>
      <c r="G100" s="592" t="s">
        <v>472</v>
      </c>
      <c r="H100" s="89" t="s">
        <v>416</v>
      </c>
      <c r="I100" s="574" t="s">
        <v>472</v>
      </c>
      <c r="J100" s="117" t="s">
        <v>416</v>
      </c>
      <c r="K100" s="574">
        <v>6.9999999999999994E-5</v>
      </c>
      <c r="L100" s="109" t="s">
        <v>416</v>
      </c>
    </row>
    <row r="101" spans="1:12" ht="21.75" customHeight="1" x14ac:dyDescent="0.15">
      <c r="A101" s="36" t="s">
        <v>457</v>
      </c>
      <c r="B101" s="593" t="s">
        <v>452</v>
      </c>
      <c r="C101" s="89" t="s">
        <v>85</v>
      </c>
      <c r="D101" s="9">
        <v>39903</v>
      </c>
      <c r="E101" s="51" t="s">
        <v>458</v>
      </c>
      <c r="F101" s="595"/>
      <c r="G101" s="592" t="s">
        <v>472</v>
      </c>
      <c r="H101" s="89" t="s">
        <v>416</v>
      </c>
      <c r="I101" s="574" t="s">
        <v>472</v>
      </c>
      <c r="J101" s="117" t="s">
        <v>416</v>
      </c>
      <c r="K101" s="574" t="s">
        <v>473</v>
      </c>
      <c r="L101" s="109" t="s">
        <v>416</v>
      </c>
    </row>
    <row r="102" spans="1:12" ht="21.75" customHeight="1" x14ac:dyDescent="0.15">
      <c r="A102" s="533" t="s">
        <v>459</v>
      </c>
      <c r="B102" s="596" t="s">
        <v>452</v>
      </c>
      <c r="C102" s="597" t="s">
        <v>85</v>
      </c>
      <c r="D102" s="467">
        <v>39903</v>
      </c>
      <c r="E102" s="51" t="s">
        <v>460</v>
      </c>
      <c r="F102" s="595"/>
      <c r="G102" s="573" t="s">
        <v>472</v>
      </c>
      <c r="H102" s="127" t="s">
        <v>416</v>
      </c>
      <c r="I102" s="574" t="s">
        <v>472</v>
      </c>
      <c r="J102" s="164" t="s">
        <v>416</v>
      </c>
      <c r="K102" s="574" t="s">
        <v>473</v>
      </c>
      <c r="L102" s="230" t="s">
        <v>416</v>
      </c>
    </row>
    <row r="103" spans="1:12" ht="21.75" customHeight="1" x14ac:dyDescent="0.15">
      <c r="A103" s="536"/>
      <c r="B103" s="598"/>
      <c r="C103" s="599"/>
      <c r="D103" s="457"/>
      <c r="E103" s="571" t="s">
        <v>461</v>
      </c>
      <c r="F103" s="595"/>
      <c r="G103" s="573" t="s">
        <v>472</v>
      </c>
      <c r="H103" s="128"/>
      <c r="I103" s="574" t="s">
        <v>472</v>
      </c>
      <c r="J103" s="131"/>
      <c r="K103" s="574">
        <v>6.0000000000000002E-5</v>
      </c>
      <c r="L103" s="148"/>
    </row>
    <row r="104" spans="1:12" ht="21.75" customHeight="1" x14ac:dyDescent="0.15">
      <c r="A104" s="600" t="s">
        <v>462</v>
      </c>
      <c r="B104" s="601" t="s">
        <v>452</v>
      </c>
      <c r="C104" s="602" t="s">
        <v>85</v>
      </c>
      <c r="D104" s="538">
        <v>41215</v>
      </c>
      <c r="E104" s="571" t="s">
        <v>463</v>
      </c>
      <c r="F104" s="595"/>
      <c r="G104" s="573" t="s">
        <v>472</v>
      </c>
      <c r="H104" s="127" t="s">
        <v>416</v>
      </c>
      <c r="I104" s="574" t="s">
        <v>472</v>
      </c>
      <c r="J104" s="164" t="s">
        <v>416</v>
      </c>
      <c r="K104" s="574">
        <v>6.0000000000000002E-5</v>
      </c>
      <c r="L104" s="230" t="s">
        <v>416</v>
      </c>
    </row>
    <row r="105" spans="1:12" ht="21.75" customHeight="1" thickBot="1" x14ac:dyDescent="0.2">
      <c r="A105" s="603"/>
      <c r="B105" s="604"/>
      <c r="C105" s="605"/>
      <c r="D105" s="542"/>
      <c r="E105" s="507" t="s">
        <v>464</v>
      </c>
      <c r="F105" s="606"/>
      <c r="G105" s="577" t="s">
        <v>472</v>
      </c>
      <c r="H105" s="166"/>
      <c r="I105" s="578" t="s">
        <v>472</v>
      </c>
      <c r="J105" s="165"/>
      <c r="K105" s="578" t="s">
        <v>473</v>
      </c>
      <c r="L105" s="231"/>
    </row>
    <row r="106" spans="1:12" ht="18" customHeight="1" x14ac:dyDescent="0.15">
      <c r="A106" s="39" t="s">
        <v>482</v>
      </c>
      <c r="B106" s="607"/>
      <c r="C106" s="608"/>
      <c r="D106" s="609"/>
      <c r="E106" s="484"/>
      <c r="F106" s="610"/>
      <c r="G106" s="611"/>
      <c r="H106" s="64"/>
      <c r="I106" s="611"/>
      <c r="J106" s="64"/>
      <c r="K106" s="611"/>
      <c r="L106" s="64"/>
    </row>
    <row r="107" spans="1:12" x14ac:dyDescent="0.15">
      <c r="A107" s="39" t="s">
        <v>483</v>
      </c>
      <c r="B107" s="11"/>
      <c r="C107" s="11"/>
      <c r="D107" s="12"/>
      <c r="E107" s="14"/>
      <c r="F107" s="13"/>
    </row>
    <row r="108" spans="1:12" x14ac:dyDescent="0.15">
      <c r="A108" s="40" t="s">
        <v>484</v>
      </c>
      <c r="B108" s="17"/>
      <c r="C108" s="18"/>
      <c r="D108" s="18"/>
      <c r="E108" s="18"/>
      <c r="F108" s="18"/>
    </row>
    <row r="109" spans="1:12" x14ac:dyDescent="0.15">
      <c r="A109" s="40" t="s">
        <v>242</v>
      </c>
      <c r="B109" s="17"/>
      <c r="C109" s="18"/>
      <c r="D109" s="19"/>
      <c r="E109" s="18"/>
      <c r="F109" s="18"/>
    </row>
    <row r="110" spans="1:12" x14ac:dyDescent="0.15">
      <c r="A110" s="40" t="s">
        <v>466</v>
      </c>
      <c r="B110" s="17"/>
      <c r="C110" s="18"/>
      <c r="D110" s="20"/>
      <c r="E110" s="18"/>
      <c r="F110" s="18"/>
    </row>
    <row r="111" spans="1:12" x14ac:dyDescent="0.15">
      <c r="A111" s="40" t="s">
        <v>485</v>
      </c>
      <c r="B111" s="17"/>
      <c r="C111" s="18"/>
      <c r="D111" s="20"/>
      <c r="E111" s="18"/>
      <c r="F111" s="18"/>
    </row>
    <row r="112" spans="1:12" x14ac:dyDescent="0.15">
      <c r="A112" s="40" t="s">
        <v>486</v>
      </c>
      <c r="B112" s="17"/>
      <c r="C112" s="18"/>
      <c r="D112" s="20"/>
      <c r="E112" s="18"/>
      <c r="F112" s="18"/>
    </row>
    <row r="113" spans="1:6" x14ac:dyDescent="0.15">
      <c r="A113" s="40"/>
      <c r="B113" s="17"/>
      <c r="C113" s="17"/>
      <c r="D113" s="17"/>
      <c r="E113" s="17"/>
      <c r="F113" s="17"/>
    </row>
    <row r="114" spans="1:6" x14ac:dyDescent="0.15">
      <c r="A114" s="16"/>
      <c r="B114" s="17"/>
      <c r="C114" s="17"/>
      <c r="D114" s="17"/>
      <c r="E114" s="17"/>
      <c r="F114" s="17"/>
    </row>
    <row r="115" spans="1:6" x14ac:dyDescent="0.15">
      <c r="A115" s="16"/>
      <c r="B115" s="17"/>
      <c r="C115" s="17"/>
      <c r="D115" s="17"/>
      <c r="E115" s="17"/>
      <c r="F115" s="17"/>
    </row>
    <row r="116" spans="1:6" x14ac:dyDescent="0.15">
      <c r="A116" s="513"/>
      <c r="B116"/>
      <c r="C116"/>
      <c r="D116"/>
      <c r="E116"/>
      <c r="F116"/>
    </row>
  </sheetData>
  <mergeCells count="95">
    <mergeCell ref="B104:B105"/>
    <mergeCell ref="C104:C105"/>
    <mergeCell ref="D104:D105"/>
    <mergeCell ref="H104:H105"/>
    <mergeCell ref="J104:J105"/>
    <mergeCell ref="L104:L105"/>
    <mergeCell ref="L83:L98"/>
    <mergeCell ref="F99:F105"/>
    <mergeCell ref="A102:A103"/>
    <mergeCell ref="B102:B103"/>
    <mergeCell ref="C102:C103"/>
    <mergeCell ref="D102:D103"/>
    <mergeCell ref="H102:H103"/>
    <mergeCell ref="J102:J103"/>
    <mergeCell ref="L102:L103"/>
    <mergeCell ref="A104:A105"/>
    <mergeCell ref="G81:H81"/>
    <mergeCell ref="I81:J81"/>
    <mergeCell ref="K81:L81"/>
    <mergeCell ref="A83:A98"/>
    <mergeCell ref="B83:B98"/>
    <mergeCell ref="C83:C98"/>
    <mergeCell ref="D83:D98"/>
    <mergeCell ref="F83:F98"/>
    <mergeCell ref="H83:H98"/>
    <mergeCell ref="J83:J98"/>
    <mergeCell ref="A81:A82"/>
    <mergeCell ref="B81:B82"/>
    <mergeCell ref="C81:C82"/>
    <mergeCell ref="D81:D82"/>
    <mergeCell ref="E81:E82"/>
    <mergeCell ref="F81:F82"/>
    <mergeCell ref="G73:H73"/>
    <mergeCell ref="I73:J73"/>
    <mergeCell ref="K73:L73"/>
    <mergeCell ref="F75:F78"/>
    <mergeCell ref="G80:H80"/>
    <mergeCell ref="I80:J80"/>
    <mergeCell ref="K80:L80"/>
    <mergeCell ref="A73:A74"/>
    <mergeCell ref="B73:B74"/>
    <mergeCell ref="C73:C74"/>
    <mergeCell ref="D73:D74"/>
    <mergeCell ref="E73:E74"/>
    <mergeCell ref="F73:F74"/>
    <mergeCell ref="I58:J58"/>
    <mergeCell ref="K58:L58"/>
    <mergeCell ref="F60:F70"/>
    <mergeCell ref="G72:H72"/>
    <mergeCell ref="I72:J72"/>
    <mergeCell ref="K72:L72"/>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7"/>
    <mergeCell ref="B5:B9"/>
    <mergeCell ref="C5:C9"/>
    <mergeCell ref="D5:D9"/>
    <mergeCell ref="F5:F55"/>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21.5" style="2" customWidth="1"/>
    <col min="2" max="2" width="16.25" style="1" bestFit="1" customWidth="1"/>
    <col min="3" max="3" width="4.125" style="1" bestFit="1" customWidth="1"/>
    <col min="4" max="4" width="11.75" style="2" customWidth="1"/>
    <col min="5" max="5" width="18.875" style="2" customWidth="1"/>
    <col min="6" max="6" width="9" style="2" customWidth="1"/>
    <col min="7" max="7" width="10" style="550" bestFit="1" customWidth="1"/>
    <col min="8" max="8" width="8.125" style="2" bestFit="1" customWidth="1"/>
    <col min="9" max="9" width="10" style="550" bestFit="1" customWidth="1"/>
    <col min="10" max="10" width="8.125" style="2" bestFit="1" customWidth="1"/>
    <col min="11" max="11" width="10" style="550" bestFit="1" customWidth="1"/>
    <col min="12" max="12" width="8.125" style="2" bestFit="1" customWidth="1"/>
  </cols>
  <sheetData>
    <row r="1" spans="1:12" ht="23.25" customHeight="1" x14ac:dyDescent="0.15">
      <c r="A1" s="41" t="s">
        <v>487</v>
      </c>
    </row>
    <row r="2" spans="1:12" ht="25.5" customHeight="1" thickBot="1" x14ac:dyDescent="0.2">
      <c r="A2" s="2" t="s">
        <v>396</v>
      </c>
      <c r="E2" s="490"/>
      <c r="G2" s="216"/>
      <c r="H2" s="216"/>
      <c r="I2" s="216"/>
      <c r="J2" s="216"/>
      <c r="K2" s="216" t="s">
        <v>339</v>
      </c>
      <c r="L2" s="216"/>
    </row>
    <row r="3" spans="1:12" ht="23.25" customHeight="1" x14ac:dyDescent="0.15">
      <c r="A3" s="140" t="s">
        <v>0</v>
      </c>
      <c r="B3" s="133" t="s">
        <v>233</v>
      </c>
      <c r="C3" s="142" t="s">
        <v>234</v>
      </c>
      <c r="D3" s="432" t="s">
        <v>398</v>
      </c>
      <c r="E3" s="218" t="s">
        <v>2</v>
      </c>
      <c r="F3" s="432" t="s">
        <v>399</v>
      </c>
      <c r="G3" s="204" t="s">
        <v>304</v>
      </c>
      <c r="H3" s="139"/>
      <c r="I3" s="137" t="s">
        <v>332</v>
      </c>
      <c r="J3" s="139"/>
      <c r="K3" s="137" t="s">
        <v>335</v>
      </c>
      <c r="L3" s="612"/>
    </row>
    <row r="4" spans="1:12" ht="23.25" customHeight="1" thickBot="1" x14ac:dyDescent="0.2">
      <c r="A4" s="141"/>
      <c r="B4" s="144"/>
      <c r="C4" s="143"/>
      <c r="D4" s="144"/>
      <c r="E4" s="435"/>
      <c r="F4" s="166"/>
      <c r="G4" s="552" t="s">
        <v>400</v>
      </c>
      <c r="H4" s="113" t="s">
        <v>118</v>
      </c>
      <c r="I4" s="553" t="s">
        <v>400</v>
      </c>
      <c r="J4" s="113" t="s">
        <v>118</v>
      </c>
      <c r="K4" s="553" t="s">
        <v>400</v>
      </c>
      <c r="L4" s="114" t="s">
        <v>118</v>
      </c>
    </row>
    <row r="5" spans="1:12" ht="24" customHeight="1" x14ac:dyDescent="0.15">
      <c r="A5" s="613" t="s">
        <v>401</v>
      </c>
      <c r="B5" s="440" t="s">
        <v>407</v>
      </c>
      <c r="C5" s="554" t="s">
        <v>85</v>
      </c>
      <c r="D5" s="441">
        <v>39903</v>
      </c>
      <c r="E5" s="614" t="s">
        <v>6</v>
      </c>
      <c r="F5" s="615" t="s">
        <v>488</v>
      </c>
      <c r="G5" s="616">
        <v>1.1999999999999999E-3</v>
      </c>
      <c r="H5" s="133" t="str">
        <f>IF(AND(G5:G9)="","",IF(MAX(G5:G9)&lt;=0.05,"○","×"))</f>
        <v>○</v>
      </c>
      <c r="I5" s="616">
        <v>2.5000000000000001E-3</v>
      </c>
      <c r="J5" s="218" t="str">
        <f>IF(MAX(I5:I9)&lt;=0.05,"○","×")</f>
        <v>○</v>
      </c>
      <c r="K5" s="616">
        <v>6.9999999999999999E-4</v>
      </c>
      <c r="L5" s="145" t="str">
        <f>IF(MAX(K5:K9)&lt;=0.05,"○","×")</f>
        <v>○</v>
      </c>
    </row>
    <row r="6" spans="1:12" ht="24" customHeight="1" x14ac:dyDescent="0.15">
      <c r="A6" s="617"/>
      <c r="B6" s="618"/>
      <c r="C6" s="560"/>
      <c r="D6" s="449"/>
      <c r="E6" s="51" t="s">
        <v>474</v>
      </c>
      <c r="F6" s="619"/>
      <c r="G6" s="582">
        <v>1.6000000000000001E-3</v>
      </c>
      <c r="H6" s="135"/>
      <c r="I6" s="582">
        <v>2.8E-3</v>
      </c>
      <c r="J6" s="177"/>
      <c r="K6" s="582">
        <v>8.9999999999999998E-4</v>
      </c>
      <c r="L6" s="229"/>
    </row>
    <row r="7" spans="1:12" ht="24" customHeight="1" x14ac:dyDescent="0.15">
      <c r="A7" s="617"/>
      <c r="B7" s="618"/>
      <c r="C7" s="560"/>
      <c r="D7" s="449"/>
      <c r="E7" s="51" t="s">
        <v>8</v>
      </c>
      <c r="F7" s="619"/>
      <c r="G7" s="582">
        <v>1.1000000000000001E-3</v>
      </c>
      <c r="H7" s="135"/>
      <c r="I7" s="582">
        <v>2.3999999999999998E-3</v>
      </c>
      <c r="J7" s="177"/>
      <c r="K7" s="582">
        <v>6.9999999999999999E-4</v>
      </c>
      <c r="L7" s="229"/>
    </row>
    <row r="8" spans="1:12" ht="24" customHeight="1" x14ac:dyDescent="0.15">
      <c r="A8" s="617"/>
      <c r="B8" s="618"/>
      <c r="C8" s="560"/>
      <c r="D8" s="449"/>
      <c r="E8" s="51" t="s">
        <v>13</v>
      </c>
      <c r="F8" s="619"/>
      <c r="G8" s="582">
        <v>6.9999999999999999E-4</v>
      </c>
      <c r="H8" s="135"/>
      <c r="I8" s="582">
        <v>2.7000000000000001E-3</v>
      </c>
      <c r="J8" s="177"/>
      <c r="K8" s="582">
        <v>6.9999999999999999E-4</v>
      </c>
      <c r="L8" s="229"/>
    </row>
    <row r="9" spans="1:12" ht="24" customHeight="1" x14ac:dyDescent="0.15">
      <c r="A9" s="620"/>
      <c r="B9" s="621"/>
      <c r="C9" s="206"/>
      <c r="D9" s="457"/>
      <c r="E9" s="562" t="s">
        <v>12</v>
      </c>
      <c r="F9" s="619"/>
      <c r="G9" s="582">
        <v>1.1000000000000001E-3</v>
      </c>
      <c r="H9" s="128"/>
      <c r="I9" s="582">
        <v>1.9E-3</v>
      </c>
      <c r="J9" s="131"/>
      <c r="K9" s="582">
        <v>1.1999999999999999E-3</v>
      </c>
      <c r="L9" s="148"/>
    </row>
    <row r="10" spans="1:12" ht="23.25" customHeight="1" x14ac:dyDescent="0.15">
      <c r="A10" s="28" t="s">
        <v>11</v>
      </c>
      <c r="B10" s="458" t="s">
        <v>404</v>
      </c>
      <c r="C10" s="115" t="s">
        <v>71</v>
      </c>
      <c r="D10" s="9">
        <v>40886</v>
      </c>
      <c r="E10" s="51" t="s">
        <v>14</v>
      </c>
      <c r="F10" s="619"/>
      <c r="G10" s="622">
        <v>1.0999999999999999E-2</v>
      </c>
      <c r="H10" s="89" t="str">
        <f t="shared" ref="H10:H15" si="0">IF(G10&gt;0.05,"×","○")</f>
        <v>○</v>
      </c>
      <c r="I10" s="623">
        <v>0.02</v>
      </c>
      <c r="J10" s="117" t="str">
        <f t="shared" ref="J10:J15" si="1">IF(I10&gt;0.05,"×","○")</f>
        <v>○</v>
      </c>
      <c r="K10" s="582">
        <v>3.2000000000000002E-3</v>
      </c>
      <c r="L10" s="109" t="str">
        <f t="shared" ref="L10:L15" si="2">IF(K10&gt;0.05,"×","○")</f>
        <v>○</v>
      </c>
    </row>
    <row r="11" spans="1:12" ht="23.25" customHeight="1" x14ac:dyDescent="0.15">
      <c r="A11" s="28" t="s">
        <v>15</v>
      </c>
      <c r="B11" s="458" t="s">
        <v>404</v>
      </c>
      <c r="C11" s="115" t="s">
        <v>85</v>
      </c>
      <c r="D11" s="9">
        <v>40886</v>
      </c>
      <c r="E11" s="51" t="s">
        <v>16</v>
      </c>
      <c r="F11" s="619"/>
      <c r="G11" s="624">
        <v>7.0000000000000001E-3</v>
      </c>
      <c r="H11" s="89" t="str">
        <f t="shared" si="0"/>
        <v>○</v>
      </c>
      <c r="I11" s="582">
        <v>7.3000000000000001E-3</v>
      </c>
      <c r="J11" s="117" t="str">
        <f t="shared" si="1"/>
        <v>○</v>
      </c>
      <c r="K11" s="582">
        <v>6.6E-3</v>
      </c>
      <c r="L11" s="109" t="str">
        <f t="shared" si="2"/>
        <v>○</v>
      </c>
    </row>
    <row r="12" spans="1:12" ht="23.25" customHeight="1" x14ac:dyDescent="0.15">
      <c r="A12" s="28" t="s">
        <v>17</v>
      </c>
      <c r="B12" s="458" t="s">
        <v>404</v>
      </c>
      <c r="C12" s="115" t="s">
        <v>85</v>
      </c>
      <c r="D12" s="9">
        <v>40886</v>
      </c>
      <c r="E12" s="51" t="s">
        <v>18</v>
      </c>
      <c r="F12" s="619"/>
      <c r="G12" s="622">
        <v>1.7999999999999999E-2</v>
      </c>
      <c r="H12" s="89" t="str">
        <f t="shared" si="0"/>
        <v>○</v>
      </c>
      <c r="I12" s="582">
        <v>2E-3</v>
      </c>
      <c r="J12" s="117" t="str">
        <f t="shared" si="1"/>
        <v>○</v>
      </c>
      <c r="K12" s="582">
        <v>2E-3</v>
      </c>
      <c r="L12" s="109" t="str">
        <f t="shared" si="2"/>
        <v>○</v>
      </c>
    </row>
    <row r="13" spans="1:12" ht="23.25" customHeight="1" x14ac:dyDescent="0.15">
      <c r="A13" s="28" t="s">
        <v>19</v>
      </c>
      <c r="B13" s="458" t="s">
        <v>404</v>
      </c>
      <c r="C13" s="115" t="s">
        <v>85</v>
      </c>
      <c r="D13" s="9">
        <v>40886</v>
      </c>
      <c r="E13" s="51" t="s">
        <v>20</v>
      </c>
      <c r="F13" s="619"/>
      <c r="G13" s="624">
        <v>6.3999999999999994E-3</v>
      </c>
      <c r="H13" s="89" t="str">
        <f t="shared" si="0"/>
        <v>○</v>
      </c>
      <c r="I13" s="623">
        <v>2.7E-2</v>
      </c>
      <c r="J13" s="117" t="str">
        <f t="shared" si="1"/>
        <v>○</v>
      </c>
      <c r="K13" s="623">
        <v>3.2000000000000001E-2</v>
      </c>
      <c r="L13" s="109" t="str">
        <f t="shared" si="2"/>
        <v>○</v>
      </c>
    </row>
    <row r="14" spans="1:12" ht="23.25" customHeight="1" x14ac:dyDescent="0.15">
      <c r="A14" s="28" t="s">
        <v>21</v>
      </c>
      <c r="B14" s="458" t="s">
        <v>404</v>
      </c>
      <c r="C14" s="115" t="s">
        <v>85</v>
      </c>
      <c r="D14" s="9">
        <v>40886</v>
      </c>
      <c r="E14" s="51" t="s">
        <v>22</v>
      </c>
      <c r="F14" s="619"/>
      <c r="G14" s="622">
        <v>1.9E-2</v>
      </c>
      <c r="H14" s="89" t="str">
        <f t="shared" si="0"/>
        <v>○</v>
      </c>
      <c r="I14" s="625">
        <v>0.14000000000000001</v>
      </c>
      <c r="J14" s="117" t="str">
        <f t="shared" si="1"/>
        <v>×</v>
      </c>
      <c r="K14" s="625">
        <v>0.12</v>
      </c>
      <c r="L14" s="109" t="str">
        <f t="shared" si="2"/>
        <v>×</v>
      </c>
    </row>
    <row r="15" spans="1:12" ht="23.25" customHeight="1" x14ac:dyDescent="0.15">
      <c r="A15" s="463" t="s">
        <v>23</v>
      </c>
      <c r="B15" s="458" t="s">
        <v>404</v>
      </c>
      <c r="C15" s="115" t="s">
        <v>85</v>
      </c>
      <c r="D15" s="9">
        <v>40886</v>
      </c>
      <c r="E15" s="51" t="s">
        <v>405</v>
      </c>
      <c r="F15" s="619"/>
      <c r="G15" s="624">
        <v>3.8999999999999998E-3</v>
      </c>
      <c r="H15" s="89" t="str">
        <f t="shared" si="0"/>
        <v>○</v>
      </c>
      <c r="I15" s="623">
        <v>1.9E-2</v>
      </c>
      <c r="J15" s="117" t="str">
        <f t="shared" si="1"/>
        <v>○</v>
      </c>
      <c r="K15" s="623">
        <v>3.9E-2</v>
      </c>
      <c r="L15" s="109" t="str">
        <f t="shared" si="2"/>
        <v>○</v>
      </c>
    </row>
    <row r="16" spans="1:12" ht="24" customHeight="1" x14ac:dyDescent="0.15">
      <c r="A16" s="626" t="s">
        <v>489</v>
      </c>
      <c r="B16" s="627" t="s">
        <v>407</v>
      </c>
      <c r="C16" s="466" t="s">
        <v>85</v>
      </c>
      <c r="D16" s="628">
        <v>39903</v>
      </c>
      <c r="E16" s="629" t="s">
        <v>476</v>
      </c>
      <c r="F16" s="619"/>
      <c r="G16" s="630">
        <v>7.9999999999999993E-4</v>
      </c>
      <c r="H16" s="127" t="s">
        <v>475</v>
      </c>
      <c r="I16" s="631" t="s">
        <v>478</v>
      </c>
      <c r="J16" s="164" t="s">
        <v>475</v>
      </c>
      <c r="K16" s="631">
        <v>8.0000000000000004E-4</v>
      </c>
      <c r="L16" s="230" t="s">
        <v>475</v>
      </c>
    </row>
    <row r="17" spans="1:12" ht="24" customHeight="1" x14ac:dyDescent="0.15">
      <c r="A17" s="632"/>
      <c r="B17" s="633"/>
      <c r="C17" s="206"/>
      <c r="D17" s="634"/>
      <c r="E17" s="635" t="s">
        <v>26</v>
      </c>
      <c r="F17" s="619"/>
      <c r="G17" s="630" t="s">
        <v>478</v>
      </c>
      <c r="H17" s="128"/>
      <c r="I17" s="631" t="s">
        <v>478</v>
      </c>
      <c r="J17" s="131"/>
      <c r="K17" s="631">
        <v>5.9999999999999995E-4</v>
      </c>
      <c r="L17" s="148"/>
    </row>
    <row r="18" spans="1:12" ht="23.25" customHeight="1" x14ac:dyDescent="0.15">
      <c r="A18" s="28" t="s">
        <v>27</v>
      </c>
      <c r="B18" s="469" t="s">
        <v>402</v>
      </c>
      <c r="C18" s="89" t="s">
        <v>85</v>
      </c>
      <c r="D18" s="9">
        <v>40886</v>
      </c>
      <c r="E18" s="571" t="s">
        <v>49</v>
      </c>
      <c r="F18" s="619"/>
      <c r="G18" s="624">
        <v>1.9E-3</v>
      </c>
      <c r="H18" s="89" t="s">
        <v>475</v>
      </c>
      <c r="I18" s="582">
        <v>8.9999999999999998E-4</v>
      </c>
      <c r="J18" s="117" t="str">
        <f t="shared" ref="J18:J24" si="3">IF(I18&gt;0.05,"×","○")</f>
        <v>○</v>
      </c>
      <c r="K18" s="582">
        <v>1.6999999999999999E-3</v>
      </c>
      <c r="L18" s="109" t="str">
        <f t="shared" ref="L18:L24" si="4">IF(K18&gt;0.05,"×","○")</f>
        <v>○</v>
      </c>
    </row>
    <row r="19" spans="1:12" ht="23.25" customHeight="1" x14ac:dyDescent="0.15">
      <c r="A19" s="28" t="s">
        <v>28</v>
      </c>
      <c r="B19" s="458" t="s">
        <v>404</v>
      </c>
      <c r="C19" s="89" t="s">
        <v>85</v>
      </c>
      <c r="D19" s="9">
        <v>40886</v>
      </c>
      <c r="E19" s="571" t="s">
        <v>50</v>
      </c>
      <c r="F19" s="619"/>
      <c r="G19" s="624">
        <v>1.4999999999999998E-3</v>
      </c>
      <c r="H19" s="89" t="s">
        <v>475</v>
      </c>
      <c r="I19" s="582">
        <v>2.3999999999999998E-3</v>
      </c>
      <c r="J19" s="117" t="str">
        <f t="shared" si="3"/>
        <v>○</v>
      </c>
      <c r="K19" s="582">
        <v>1.6000000000000001E-3</v>
      </c>
      <c r="L19" s="109" t="str">
        <f t="shared" si="4"/>
        <v>○</v>
      </c>
    </row>
    <row r="20" spans="1:12" ht="23.25" customHeight="1" x14ac:dyDescent="0.15">
      <c r="A20" s="28" t="s">
        <v>29</v>
      </c>
      <c r="B20" s="458" t="s">
        <v>404</v>
      </c>
      <c r="C20" s="89" t="s">
        <v>85</v>
      </c>
      <c r="D20" s="9">
        <v>40886</v>
      </c>
      <c r="E20" s="571" t="s">
        <v>51</v>
      </c>
      <c r="F20" s="619"/>
      <c r="G20" s="624">
        <v>6.3E-3</v>
      </c>
      <c r="H20" s="89" t="str">
        <f>IF(G20&gt;0.05,"×","○")</f>
        <v>○</v>
      </c>
      <c r="I20" s="582">
        <v>5.1999999999999998E-3</v>
      </c>
      <c r="J20" s="117" t="str">
        <f t="shared" si="3"/>
        <v>○</v>
      </c>
      <c r="K20" s="582">
        <v>9.1999999999999998E-3</v>
      </c>
      <c r="L20" s="109" t="str">
        <f t="shared" si="4"/>
        <v>○</v>
      </c>
    </row>
    <row r="21" spans="1:12" ht="23.25" customHeight="1" x14ac:dyDescent="0.15">
      <c r="A21" s="28" t="s">
        <v>30</v>
      </c>
      <c r="B21" s="458" t="s">
        <v>404</v>
      </c>
      <c r="C21" s="89" t="s">
        <v>85</v>
      </c>
      <c r="D21" s="9">
        <v>40886</v>
      </c>
      <c r="E21" s="571" t="s">
        <v>52</v>
      </c>
      <c r="F21" s="619"/>
      <c r="G21" s="624">
        <v>2.3E-3</v>
      </c>
      <c r="H21" s="89" t="str">
        <f>IF(G21&gt;0.05,"×","○")</f>
        <v>○</v>
      </c>
      <c r="I21" s="582">
        <v>6.7000000000000002E-3</v>
      </c>
      <c r="J21" s="117" t="str">
        <f t="shared" si="3"/>
        <v>○</v>
      </c>
      <c r="K21" s="623">
        <v>1.2E-2</v>
      </c>
      <c r="L21" s="109" t="str">
        <f t="shared" si="4"/>
        <v>○</v>
      </c>
    </row>
    <row r="22" spans="1:12" ht="23.25" customHeight="1" x14ac:dyDescent="0.15">
      <c r="A22" s="28" t="s">
        <v>31</v>
      </c>
      <c r="B22" s="458" t="s">
        <v>404</v>
      </c>
      <c r="C22" s="89" t="s">
        <v>85</v>
      </c>
      <c r="D22" s="9">
        <v>40886</v>
      </c>
      <c r="E22" s="571" t="s">
        <v>53</v>
      </c>
      <c r="F22" s="619"/>
      <c r="G22" s="624">
        <v>1.8E-3</v>
      </c>
      <c r="H22" s="89" t="s">
        <v>475</v>
      </c>
      <c r="I22" s="582">
        <v>2.3E-3</v>
      </c>
      <c r="J22" s="117" t="str">
        <f t="shared" si="3"/>
        <v>○</v>
      </c>
      <c r="K22" s="582">
        <v>1E-3</v>
      </c>
      <c r="L22" s="109" t="str">
        <f t="shared" si="4"/>
        <v>○</v>
      </c>
    </row>
    <row r="23" spans="1:12" ht="23.25" customHeight="1" x14ac:dyDescent="0.15">
      <c r="A23" s="28" t="s">
        <v>32</v>
      </c>
      <c r="B23" s="458" t="s">
        <v>404</v>
      </c>
      <c r="C23" s="89" t="s">
        <v>85</v>
      </c>
      <c r="D23" s="9">
        <v>40886</v>
      </c>
      <c r="E23" s="571" t="s">
        <v>232</v>
      </c>
      <c r="F23" s="619"/>
      <c r="G23" s="624">
        <v>3.7000000000000002E-3</v>
      </c>
      <c r="H23" s="89" t="s">
        <v>475</v>
      </c>
      <c r="I23" s="582">
        <v>8.5000000000000006E-3</v>
      </c>
      <c r="J23" s="117" t="str">
        <f t="shared" si="3"/>
        <v>○</v>
      </c>
      <c r="K23" s="582">
        <v>7.1000000000000004E-3</v>
      </c>
      <c r="L23" s="109" t="str">
        <f t="shared" si="4"/>
        <v>○</v>
      </c>
    </row>
    <row r="24" spans="1:12" ht="23.25" customHeight="1" x14ac:dyDescent="0.15">
      <c r="A24" s="28" t="s">
        <v>33</v>
      </c>
      <c r="B24" s="458" t="s">
        <v>404</v>
      </c>
      <c r="C24" s="89" t="s">
        <v>85</v>
      </c>
      <c r="D24" s="9">
        <v>40886</v>
      </c>
      <c r="E24" s="571" t="s">
        <v>54</v>
      </c>
      <c r="F24" s="619"/>
      <c r="G24" s="624">
        <v>2.8999999999999998E-3</v>
      </c>
      <c r="H24" s="89" t="str">
        <f>IF(G24&gt;0.05,"×","○")</f>
        <v>○</v>
      </c>
      <c r="I24" s="582">
        <v>2.5999999999999999E-3</v>
      </c>
      <c r="J24" s="117" t="str">
        <f t="shared" si="3"/>
        <v>○</v>
      </c>
      <c r="K24" s="582">
        <v>1.4E-3</v>
      </c>
      <c r="L24" s="109" t="str">
        <f t="shared" si="4"/>
        <v>○</v>
      </c>
    </row>
    <row r="25" spans="1:12" ht="23.25" customHeight="1" x14ac:dyDescent="0.15">
      <c r="A25" s="28" t="s">
        <v>34</v>
      </c>
      <c r="B25" s="458" t="s">
        <v>404</v>
      </c>
      <c r="C25" s="89" t="s">
        <v>85</v>
      </c>
      <c r="D25" s="9">
        <v>40886</v>
      </c>
      <c r="E25" s="571" t="s">
        <v>55</v>
      </c>
      <c r="F25" s="619"/>
      <c r="G25" s="624">
        <v>1.2999999999999999E-3</v>
      </c>
      <c r="H25" s="89" t="s">
        <v>475</v>
      </c>
      <c r="I25" s="582" t="s">
        <v>478</v>
      </c>
      <c r="J25" s="117" t="s">
        <v>475</v>
      </c>
      <c r="K25" s="582">
        <v>2.8E-3</v>
      </c>
      <c r="L25" s="109" t="s">
        <v>475</v>
      </c>
    </row>
    <row r="26" spans="1:12" ht="23.25" customHeight="1" x14ac:dyDescent="0.15">
      <c r="A26" s="28" t="s">
        <v>35</v>
      </c>
      <c r="B26" s="458" t="s">
        <v>404</v>
      </c>
      <c r="C26" s="89" t="s">
        <v>85</v>
      </c>
      <c r="D26" s="9">
        <v>40886</v>
      </c>
      <c r="E26" s="571" t="s">
        <v>56</v>
      </c>
      <c r="F26" s="619"/>
      <c r="G26" s="624">
        <v>2E-3</v>
      </c>
      <c r="H26" s="89" t="s">
        <v>475</v>
      </c>
      <c r="I26" s="582">
        <v>1.8E-3</v>
      </c>
      <c r="J26" s="117" t="str">
        <f t="shared" ref="J26:J27" si="5">IF(I26&gt;0.05,"×","○")</f>
        <v>○</v>
      </c>
      <c r="K26" s="582">
        <v>1.9E-3</v>
      </c>
      <c r="L26" s="109" t="str">
        <f t="shared" ref="L26:L27" si="6">IF(K26&gt;0.05,"×","○")</f>
        <v>○</v>
      </c>
    </row>
    <row r="27" spans="1:12" ht="23.25" customHeight="1" x14ac:dyDescent="0.15">
      <c r="A27" s="28" t="s">
        <v>36</v>
      </c>
      <c r="B27" s="458" t="s">
        <v>404</v>
      </c>
      <c r="C27" s="89" t="s">
        <v>71</v>
      </c>
      <c r="D27" s="9">
        <v>40886</v>
      </c>
      <c r="E27" s="571" t="s">
        <v>57</v>
      </c>
      <c r="F27" s="619"/>
      <c r="G27" s="624">
        <v>7.7000000000000002E-3</v>
      </c>
      <c r="H27" s="89" t="s">
        <v>475</v>
      </c>
      <c r="I27" s="582">
        <v>7.4000000000000003E-3</v>
      </c>
      <c r="J27" s="117" t="str">
        <f t="shared" si="5"/>
        <v>○</v>
      </c>
      <c r="K27" s="582">
        <v>4.5999999999999999E-3</v>
      </c>
      <c r="L27" s="109" t="str">
        <f t="shared" si="6"/>
        <v>○</v>
      </c>
    </row>
    <row r="28" spans="1:12" ht="23.25" customHeight="1" x14ac:dyDescent="0.15">
      <c r="A28" s="572" t="s">
        <v>408</v>
      </c>
      <c r="B28" s="465" t="s">
        <v>407</v>
      </c>
      <c r="C28" s="466" t="s">
        <v>85</v>
      </c>
      <c r="D28" s="467">
        <v>40886</v>
      </c>
      <c r="E28" s="571" t="s">
        <v>58</v>
      </c>
      <c r="F28" s="619"/>
      <c r="G28" s="624">
        <v>2E-3</v>
      </c>
      <c r="H28" s="127" t="str">
        <f>IF(SUM(G28:G29)="","",IF(MAX(G28:G29)&lt;=0.05,"○","×"))</f>
        <v>○</v>
      </c>
      <c r="I28" s="582">
        <v>1.4E-3</v>
      </c>
      <c r="J28" s="177" t="str">
        <f>IF(MAX(I28:I29)&lt;=0.05,"○","×")</f>
        <v>○</v>
      </c>
      <c r="K28" s="582" t="s">
        <v>490</v>
      </c>
      <c r="L28" s="229" t="str">
        <f>IF(MAX(K28:K29)&lt;=0.05,"○","×")</f>
        <v>○</v>
      </c>
    </row>
    <row r="29" spans="1:12" ht="23.25" customHeight="1" x14ac:dyDescent="0.15">
      <c r="A29" s="468"/>
      <c r="B29" s="456"/>
      <c r="C29" s="206"/>
      <c r="D29" s="457"/>
      <c r="E29" s="571" t="s">
        <v>180</v>
      </c>
      <c r="F29" s="619"/>
      <c r="G29" s="624">
        <v>3.5000000000000001E-3</v>
      </c>
      <c r="H29" s="128"/>
      <c r="I29" s="582">
        <v>3.0000000000000001E-3</v>
      </c>
      <c r="J29" s="131"/>
      <c r="K29" s="582">
        <v>8.9999999999999998E-4</v>
      </c>
      <c r="L29" s="148"/>
    </row>
    <row r="30" spans="1:12" ht="23.25" customHeight="1" x14ac:dyDescent="0.15">
      <c r="A30" s="28" t="s">
        <v>37</v>
      </c>
      <c r="B30" s="469" t="s">
        <v>409</v>
      </c>
      <c r="C30" s="89" t="s">
        <v>85</v>
      </c>
      <c r="D30" s="9">
        <v>40886</v>
      </c>
      <c r="E30" s="571" t="s">
        <v>59</v>
      </c>
      <c r="F30" s="619"/>
      <c r="G30" s="624" t="s">
        <v>478</v>
      </c>
      <c r="H30" s="89" t="s">
        <v>475</v>
      </c>
      <c r="I30" s="631">
        <v>2E-3</v>
      </c>
      <c r="J30" s="117" t="str">
        <f t="shared" ref="J30:J46" si="7">IF(I30&gt;0.05,"×","○")</f>
        <v>○</v>
      </c>
      <c r="K30" s="631" t="s">
        <v>490</v>
      </c>
      <c r="L30" s="109" t="s">
        <v>416</v>
      </c>
    </row>
    <row r="31" spans="1:12" ht="23.25" customHeight="1" x14ac:dyDescent="0.15">
      <c r="A31" s="28" t="s">
        <v>38</v>
      </c>
      <c r="B31" s="458" t="s">
        <v>404</v>
      </c>
      <c r="C31" s="89" t="s">
        <v>85</v>
      </c>
      <c r="D31" s="9">
        <v>40886</v>
      </c>
      <c r="E31" s="571" t="s">
        <v>60</v>
      </c>
      <c r="F31" s="619"/>
      <c r="G31" s="624">
        <v>1.6999999999999999E-3</v>
      </c>
      <c r="H31" s="89" t="s">
        <v>475</v>
      </c>
      <c r="I31" s="582">
        <v>8.9999999999999998E-4</v>
      </c>
      <c r="J31" s="117" t="str">
        <f t="shared" si="7"/>
        <v>○</v>
      </c>
      <c r="K31" s="582">
        <v>1E-3</v>
      </c>
      <c r="L31" s="109" t="str">
        <f t="shared" ref="L31:L55" si="8">IF(K31&gt;0.05,"×","○")</f>
        <v>○</v>
      </c>
    </row>
    <row r="32" spans="1:12" ht="23.25" customHeight="1" x14ac:dyDescent="0.15">
      <c r="A32" s="28" t="s">
        <v>39</v>
      </c>
      <c r="B32" s="458" t="s">
        <v>404</v>
      </c>
      <c r="C32" s="89" t="s">
        <v>85</v>
      </c>
      <c r="D32" s="9">
        <v>40886</v>
      </c>
      <c r="E32" s="571" t="s">
        <v>61</v>
      </c>
      <c r="F32" s="619"/>
      <c r="G32" s="624">
        <v>8.0000000000000004E-4</v>
      </c>
      <c r="H32" s="89" t="s">
        <v>475</v>
      </c>
      <c r="I32" s="582">
        <v>3.3E-3</v>
      </c>
      <c r="J32" s="117" t="str">
        <f t="shared" si="7"/>
        <v>○</v>
      </c>
      <c r="K32" s="582">
        <v>2.3999999999999998E-3</v>
      </c>
      <c r="L32" s="109" t="str">
        <f t="shared" si="8"/>
        <v>○</v>
      </c>
    </row>
    <row r="33" spans="1:12" ht="23.25" customHeight="1" x14ac:dyDescent="0.15">
      <c r="A33" s="28" t="s">
        <v>40</v>
      </c>
      <c r="B33" s="458" t="s">
        <v>404</v>
      </c>
      <c r="C33" s="89" t="s">
        <v>85</v>
      </c>
      <c r="D33" s="9">
        <v>40886</v>
      </c>
      <c r="E33" s="571" t="s">
        <v>62</v>
      </c>
      <c r="F33" s="619"/>
      <c r="G33" s="624">
        <v>1.4E-3</v>
      </c>
      <c r="H33" s="89" t="s">
        <v>475</v>
      </c>
      <c r="I33" s="582">
        <v>3.5999999999999999E-3</v>
      </c>
      <c r="J33" s="117" t="str">
        <f t="shared" si="7"/>
        <v>○</v>
      </c>
      <c r="K33" s="582">
        <v>1.1999999999999999E-3</v>
      </c>
      <c r="L33" s="109" t="str">
        <f t="shared" si="8"/>
        <v>○</v>
      </c>
    </row>
    <row r="34" spans="1:12" ht="23.25" customHeight="1" x14ac:dyDescent="0.15">
      <c r="A34" s="28" t="s">
        <v>410</v>
      </c>
      <c r="B34" s="458" t="s">
        <v>404</v>
      </c>
      <c r="C34" s="89" t="s">
        <v>85</v>
      </c>
      <c r="D34" s="9">
        <v>40886</v>
      </c>
      <c r="E34" s="571" t="s">
        <v>64</v>
      </c>
      <c r="F34" s="619"/>
      <c r="G34" s="624">
        <v>1.4E-3</v>
      </c>
      <c r="H34" s="89" t="s">
        <v>475</v>
      </c>
      <c r="I34" s="582">
        <v>1E-3</v>
      </c>
      <c r="J34" s="117" t="str">
        <f t="shared" si="7"/>
        <v>○</v>
      </c>
      <c r="K34" s="582">
        <v>5.3E-3</v>
      </c>
      <c r="L34" s="109" t="str">
        <f t="shared" si="8"/>
        <v>○</v>
      </c>
    </row>
    <row r="35" spans="1:12" ht="23.25" customHeight="1" x14ac:dyDescent="0.15">
      <c r="A35" s="28" t="s">
        <v>43</v>
      </c>
      <c r="B35" s="458" t="s">
        <v>404</v>
      </c>
      <c r="C35" s="89" t="s">
        <v>85</v>
      </c>
      <c r="D35" s="9">
        <v>40886</v>
      </c>
      <c r="E35" s="571" t="s">
        <v>227</v>
      </c>
      <c r="F35" s="619"/>
      <c r="G35" s="624">
        <v>1.4E-3</v>
      </c>
      <c r="H35" s="89" t="s">
        <v>475</v>
      </c>
      <c r="I35" s="582">
        <v>1.1999999999999999E-3</v>
      </c>
      <c r="J35" s="117" t="str">
        <f t="shared" si="7"/>
        <v>○</v>
      </c>
      <c r="K35" s="582">
        <v>1.1999999999999999E-3</v>
      </c>
      <c r="L35" s="109" t="str">
        <f t="shared" si="8"/>
        <v>○</v>
      </c>
    </row>
    <row r="36" spans="1:12" ht="23.25" customHeight="1" x14ac:dyDescent="0.15">
      <c r="A36" s="28" t="s">
        <v>44</v>
      </c>
      <c r="B36" s="458" t="s">
        <v>404</v>
      </c>
      <c r="C36" s="89" t="s">
        <v>85</v>
      </c>
      <c r="D36" s="9">
        <v>40886</v>
      </c>
      <c r="E36" s="571" t="s">
        <v>65</v>
      </c>
      <c r="F36" s="619"/>
      <c r="G36" s="624">
        <v>1.6999999999999999E-3</v>
      </c>
      <c r="H36" s="89" t="str">
        <f>IF(G36&gt;0.05,"×","○")</f>
        <v>○</v>
      </c>
      <c r="I36" s="582">
        <v>4.0000000000000001E-3</v>
      </c>
      <c r="J36" s="117" t="str">
        <f t="shared" si="7"/>
        <v>○</v>
      </c>
      <c r="K36" s="582">
        <v>7.7999999999999996E-3</v>
      </c>
      <c r="L36" s="109" t="str">
        <f t="shared" si="8"/>
        <v>○</v>
      </c>
    </row>
    <row r="37" spans="1:12" ht="23.25" customHeight="1" x14ac:dyDescent="0.15">
      <c r="A37" s="28" t="s">
        <v>411</v>
      </c>
      <c r="B37" s="458" t="s">
        <v>404</v>
      </c>
      <c r="C37" s="89" t="s">
        <v>85</v>
      </c>
      <c r="D37" s="9">
        <v>40886</v>
      </c>
      <c r="E37" s="571" t="s">
        <v>67</v>
      </c>
      <c r="F37" s="619"/>
      <c r="G37" s="624">
        <v>1.8E-3</v>
      </c>
      <c r="H37" s="89" t="s">
        <v>475</v>
      </c>
      <c r="I37" s="582">
        <v>5.3E-3</v>
      </c>
      <c r="J37" s="117" t="str">
        <f t="shared" si="7"/>
        <v>○</v>
      </c>
      <c r="K37" s="582">
        <v>4.5999999999999999E-3</v>
      </c>
      <c r="L37" s="109" t="str">
        <f t="shared" si="8"/>
        <v>○</v>
      </c>
    </row>
    <row r="38" spans="1:12" ht="23.25" customHeight="1" x14ac:dyDescent="0.15">
      <c r="A38" s="28" t="s">
        <v>412</v>
      </c>
      <c r="B38" s="474" t="s">
        <v>404</v>
      </c>
      <c r="C38" s="89" t="s">
        <v>85</v>
      </c>
      <c r="D38" s="9">
        <v>40886</v>
      </c>
      <c r="E38" s="571" t="s">
        <v>231</v>
      </c>
      <c r="F38" s="619"/>
      <c r="G38" s="624" t="s">
        <v>478</v>
      </c>
      <c r="H38" s="89" t="s">
        <v>475</v>
      </c>
      <c r="I38" s="582">
        <v>4.0000000000000001E-3</v>
      </c>
      <c r="J38" s="117" t="str">
        <f t="shared" si="7"/>
        <v>○</v>
      </c>
      <c r="K38" s="582">
        <v>2E-3</v>
      </c>
      <c r="L38" s="109" t="str">
        <f t="shared" si="8"/>
        <v>○</v>
      </c>
    </row>
    <row r="39" spans="1:12" ht="23.25" customHeight="1" x14ac:dyDescent="0.15">
      <c r="A39" s="36" t="s">
        <v>119</v>
      </c>
      <c r="B39" s="469" t="s">
        <v>402</v>
      </c>
      <c r="C39" s="89" t="s">
        <v>85</v>
      </c>
      <c r="D39" s="9">
        <v>40886</v>
      </c>
      <c r="E39" s="571" t="s">
        <v>150</v>
      </c>
      <c r="F39" s="619"/>
      <c r="G39" s="624">
        <v>4.1000000000000003E-3</v>
      </c>
      <c r="H39" s="89" t="s">
        <v>475</v>
      </c>
      <c r="I39" s="582">
        <v>1.4E-3</v>
      </c>
      <c r="J39" s="117" t="str">
        <f t="shared" si="7"/>
        <v>○</v>
      </c>
      <c r="K39" s="582">
        <v>1.1000000000000001E-3</v>
      </c>
      <c r="L39" s="109" t="str">
        <f t="shared" si="8"/>
        <v>○</v>
      </c>
    </row>
    <row r="40" spans="1:12" ht="23.25" customHeight="1" x14ac:dyDescent="0.15">
      <c r="A40" s="36" t="s">
        <v>226</v>
      </c>
      <c r="B40" s="469" t="s">
        <v>402</v>
      </c>
      <c r="C40" s="89" t="s">
        <v>85</v>
      </c>
      <c r="D40" s="9">
        <v>40886</v>
      </c>
      <c r="E40" s="571" t="s">
        <v>69</v>
      </c>
      <c r="F40" s="619"/>
      <c r="G40" s="624">
        <v>3.5999999999999999E-3</v>
      </c>
      <c r="H40" s="89" t="s">
        <v>475</v>
      </c>
      <c r="I40" s="582">
        <v>3.5000000000000001E-3</v>
      </c>
      <c r="J40" s="117" t="str">
        <f t="shared" si="7"/>
        <v>○</v>
      </c>
      <c r="K40" s="582">
        <v>1.6999999999999999E-3</v>
      </c>
      <c r="L40" s="109" t="str">
        <f t="shared" si="8"/>
        <v>○</v>
      </c>
    </row>
    <row r="41" spans="1:12" ht="23.25" customHeight="1" x14ac:dyDescent="0.15">
      <c r="A41" s="28" t="s">
        <v>120</v>
      </c>
      <c r="B41" s="469" t="s">
        <v>402</v>
      </c>
      <c r="C41" s="89" t="s">
        <v>85</v>
      </c>
      <c r="D41" s="9">
        <v>40886</v>
      </c>
      <c r="E41" s="51" t="s">
        <v>151</v>
      </c>
      <c r="F41" s="619"/>
      <c r="G41" s="624">
        <v>3.1999999999999997E-3</v>
      </c>
      <c r="H41" s="89" t="s">
        <v>475</v>
      </c>
      <c r="I41" s="582">
        <v>3.5000000000000001E-3</v>
      </c>
      <c r="J41" s="117" t="str">
        <f t="shared" si="7"/>
        <v>○</v>
      </c>
      <c r="K41" s="582">
        <v>2.2000000000000001E-3</v>
      </c>
      <c r="L41" s="109" t="str">
        <f t="shared" si="8"/>
        <v>○</v>
      </c>
    </row>
    <row r="42" spans="1:12" ht="23.25" customHeight="1" x14ac:dyDescent="0.15">
      <c r="A42" s="28" t="s">
        <v>121</v>
      </c>
      <c r="B42" s="469" t="s">
        <v>402</v>
      </c>
      <c r="C42" s="89" t="s">
        <v>85</v>
      </c>
      <c r="D42" s="9">
        <v>40886</v>
      </c>
      <c r="E42" s="51" t="s">
        <v>152</v>
      </c>
      <c r="F42" s="619"/>
      <c r="G42" s="624">
        <v>1.6999999999999999E-3</v>
      </c>
      <c r="H42" s="89" t="s">
        <v>475</v>
      </c>
      <c r="I42" s="582">
        <v>4.1000000000000003E-3</v>
      </c>
      <c r="J42" s="117" t="str">
        <f t="shared" si="7"/>
        <v>○</v>
      </c>
      <c r="K42" s="582">
        <v>2.3E-3</v>
      </c>
      <c r="L42" s="109" t="str">
        <f t="shared" si="8"/>
        <v>○</v>
      </c>
    </row>
    <row r="43" spans="1:12" ht="23.25" customHeight="1" x14ac:dyDescent="0.15">
      <c r="A43" s="28" t="s">
        <v>122</v>
      </c>
      <c r="B43" s="469" t="s">
        <v>402</v>
      </c>
      <c r="C43" s="89" t="s">
        <v>85</v>
      </c>
      <c r="D43" s="9">
        <v>40886</v>
      </c>
      <c r="E43" s="51" t="s">
        <v>153</v>
      </c>
      <c r="F43" s="619"/>
      <c r="G43" s="624">
        <v>1.5999999999999999E-3</v>
      </c>
      <c r="H43" s="89" t="s">
        <v>475</v>
      </c>
      <c r="I43" s="582">
        <v>7.3000000000000001E-3</v>
      </c>
      <c r="J43" s="117" t="str">
        <f t="shared" si="7"/>
        <v>○</v>
      </c>
      <c r="K43" s="582">
        <v>1.1000000000000001E-3</v>
      </c>
      <c r="L43" s="109" t="str">
        <f t="shared" si="8"/>
        <v>○</v>
      </c>
    </row>
    <row r="44" spans="1:12" ht="23.25" customHeight="1" x14ac:dyDescent="0.15">
      <c r="A44" s="28" t="s">
        <v>413</v>
      </c>
      <c r="B44" s="469" t="s">
        <v>402</v>
      </c>
      <c r="C44" s="89" t="s">
        <v>85</v>
      </c>
      <c r="D44" s="9">
        <v>40886</v>
      </c>
      <c r="E44" s="51" t="s">
        <v>156</v>
      </c>
      <c r="F44" s="619"/>
      <c r="G44" s="624">
        <v>2.8999999999999998E-3</v>
      </c>
      <c r="H44" s="89" t="s">
        <v>475</v>
      </c>
      <c r="I44" s="582">
        <v>6.7999999999999996E-3</v>
      </c>
      <c r="J44" s="117" t="str">
        <f t="shared" si="7"/>
        <v>○</v>
      </c>
      <c r="K44" s="582">
        <v>5.9999999999999995E-4</v>
      </c>
      <c r="L44" s="109" t="str">
        <f t="shared" si="8"/>
        <v>○</v>
      </c>
    </row>
    <row r="45" spans="1:12" ht="23.25" customHeight="1" x14ac:dyDescent="0.15">
      <c r="A45" s="28" t="s">
        <v>414</v>
      </c>
      <c r="B45" s="476" t="s">
        <v>402</v>
      </c>
      <c r="C45" s="89" t="s">
        <v>85</v>
      </c>
      <c r="D45" s="9">
        <v>40886</v>
      </c>
      <c r="E45" s="51" t="s">
        <v>158</v>
      </c>
      <c r="F45" s="619"/>
      <c r="G45" s="624">
        <v>1.0999999999999998E-3</v>
      </c>
      <c r="H45" s="89" t="s">
        <v>475</v>
      </c>
      <c r="I45" s="582">
        <v>1.8E-3</v>
      </c>
      <c r="J45" s="117" t="str">
        <f t="shared" si="7"/>
        <v>○</v>
      </c>
      <c r="K45" s="582">
        <v>8.9999999999999998E-4</v>
      </c>
      <c r="L45" s="109" t="str">
        <f t="shared" si="8"/>
        <v>○</v>
      </c>
    </row>
    <row r="46" spans="1:12" ht="23.25" customHeight="1" x14ac:dyDescent="0.15">
      <c r="A46" s="28" t="s">
        <v>125</v>
      </c>
      <c r="B46" s="469" t="s">
        <v>402</v>
      </c>
      <c r="C46" s="89" t="s">
        <v>85</v>
      </c>
      <c r="D46" s="9">
        <v>40886</v>
      </c>
      <c r="E46" s="51" t="s">
        <v>159</v>
      </c>
      <c r="F46" s="619"/>
      <c r="G46" s="624">
        <v>8.9999999999999998E-4</v>
      </c>
      <c r="H46" s="89" t="s">
        <v>475</v>
      </c>
      <c r="I46" s="623">
        <v>0.01</v>
      </c>
      <c r="J46" s="117" t="str">
        <f t="shared" si="7"/>
        <v>○</v>
      </c>
      <c r="K46" s="582">
        <v>1E-3</v>
      </c>
      <c r="L46" s="109" t="str">
        <f t="shared" si="8"/>
        <v>○</v>
      </c>
    </row>
    <row r="47" spans="1:12" ht="23.25" customHeight="1" x14ac:dyDescent="0.15">
      <c r="A47" s="37" t="s">
        <v>126</v>
      </c>
      <c r="B47" s="469" t="s">
        <v>402</v>
      </c>
      <c r="C47" s="89" t="s">
        <v>85</v>
      </c>
      <c r="D47" s="9">
        <v>40886</v>
      </c>
      <c r="E47" s="51" t="s">
        <v>417</v>
      </c>
      <c r="F47" s="619"/>
      <c r="G47" s="624">
        <v>2.3999999999999998E-3</v>
      </c>
      <c r="H47" s="89" t="s">
        <v>475</v>
      </c>
      <c r="I47" s="582" t="s">
        <v>478</v>
      </c>
      <c r="J47" s="117" t="s">
        <v>475</v>
      </c>
      <c r="K47" s="582">
        <v>2.3E-3</v>
      </c>
      <c r="L47" s="109" t="s">
        <v>475</v>
      </c>
    </row>
    <row r="48" spans="1:12" ht="23.25" customHeight="1" x14ac:dyDescent="0.15">
      <c r="A48" s="28" t="s">
        <v>228</v>
      </c>
      <c r="B48" s="469" t="s">
        <v>402</v>
      </c>
      <c r="C48" s="89" t="s">
        <v>85</v>
      </c>
      <c r="D48" s="9">
        <v>40886</v>
      </c>
      <c r="E48" s="51" t="s">
        <v>160</v>
      </c>
      <c r="F48" s="619"/>
      <c r="G48" s="624">
        <v>1.5E-3</v>
      </c>
      <c r="H48" s="89" t="s">
        <v>475</v>
      </c>
      <c r="I48" s="582">
        <v>4.3E-3</v>
      </c>
      <c r="J48" s="117" t="str">
        <f t="shared" ref="J48:J55" si="9">IF(I48&gt;0.05,"×","○")</f>
        <v>○</v>
      </c>
      <c r="K48" s="582">
        <v>4.4000000000000003E-3</v>
      </c>
      <c r="L48" s="109" t="str">
        <f t="shared" si="8"/>
        <v>○</v>
      </c>
    </row>
    <row r="49" spans="1:12" ht="23.25" customHeight="1" x14ac:dyDescent="0.15">
      <c r="A49" s="35" t="s">
        <v>127</v>
      </c>
      <c r="B49" s="469" t="s">
        <v>402</v>
      </c>
      <c r="C49" s="89" t="s">
        <v>85</v>
      </c>
      <c r="D49" s="9">
        <v>40886</v>
      </c>
      <c r="E49" s="51" t="s">
        <v>161</v>
      </c>
      <c r="F49" s="619"/>
      <c r="G49" s="624">
        <v>6.0000000000000001E-3</v>
      </c>
      <c r="H49" s="89" t="s">
        <v>475</v>
      </c>
      <c r="I49" s="582">
        <v>2.7000000000000001E-3</v>
      </c>
      <c r="J49" s="117" t="str">
        <f t="shared" si="9"/>
        <v>○</v>
      </c>
      <c r="K49" s="582">
        <v>2.3999999999999998E-3</v>
      </c>
      <c r="L49" s="109" t="str">
        <f t="shared" si="8"/>
        <v>○</v>
      </c>
    </row>
    <row r="50" spans="1:12" ht="23.25" customHeight="1" x14ac:dyDescent="0.15">
      <c r="A50" s="28" t="s">
        <v>128</v>
      </c>
      <c r="B50" s="469" t="s">
        <v>402</v>
      </c>
      <c r="C50" s="89" t="s">
        <v>85</v>
      </c>
      <c r="D50" s="9">
        <v>40886</v>
      </c>
      <c r="E50" s="571" t="s">
        <v>162</v>
      </c>
      <c r="F50" s="619"/>
      <c r="G50" s="624">
        <v>3.3E-3</v>
      </c>
      <c r="H50" s="89" t="s">
        <v>475</v>
      </c>
      <c r="I50" s="582">
        <v>2.3999999999999998E-3</v>
      </c>
      <c r="J50" s="117" t="str">
        <f t="shared" si="9"/>
        <v>○</v>
      </c>
      <c r="K50" s="582">
        <v>2.8E-3</v>
      </c>
      <c r="L50" s="109" t="str">
        <f t="shared" si="8"/>
        <v>○</v>
      </c>
    </row>
    <row r="51" spans="1:12" ht="23.25" customHeight="1" x14ac:dyDescent="0.15">
      <c r="A51" s="28" t="s">
        <v>129</v>
      </c>
      <c r="B51" s="469" t="s">
        <v>402</v>
      </c>
      <c r="C51" s="89" t="s">
        <v>85</v>
      </c>
      <c r="D51" s="9">
        <v>40886</v>
      </c>
      <c r="E51" s="571" t="s">
        <v>163</v>
      </c>
      <c r="F51" s="619"/>
      <c r="G51" s="624">
        <v>8.0000000000000004E-4</v>
      </c>
      <c r="H51" s="89" t="s">
        <v>475</v>
      </c>
      <c r="I51" s="582">
        <v>3.2000000000000002E-3</v>
      </c>
      <c r="J51" s="117" t="str">
        <f t="shared" si="9"/>
        <v>○</v>
      </c>
      <c r="K51" s="582">
        <v>4.0000000000000001E-3</v>
      </c>
      <c r="L51" s="109" t="str">
        <f t="shared" si="8"/>
        <v>○</v>
      </c>
    </row>
    <row r="52" spans="1:12" ht="23.25" customHeight="1" x14ac:dyDescent="0.15">
      <c r="A52" s="28" t="s">
        <v>130</v>
      </c>
      <c r="B52" s="469" t="s">
        <v>402</v>
      </c>
      <c r="C52" s="89" t="s">
        <v>85</v>
      </c>
      <c r="D52" s="9">
        <v>40886</v>
      </c>
      <c r="E52" s="571" t="s">
        <v>164</v>
      </c>
      <c r="F52" s="619"/>
      <c r="G52" s="624">
        <v>8.0000000000000004E-4</v>
      </c>
      <c r="H52" s="89" t="s">
        <v>475</v>
      </c>
      <c r="I52" s="582">
        <v>2.5999999999999999E-3</v>
      </c>
      <c r="J52" s="117" t="str">
        <f t="shared" si="9"/>
        <v>○</v>
      </c>
      <c r="K52" s="582">
        <v>4.1999999999999997E-3</v>
      </c>
      <c r="L52" s="109" t="str">
        <f t="shared" si="8"/>
        <v>○</v>
      </c>
    </row>
    <row r="53" spans="1:12" ht="23.25" customHeight="1" x14ac:dyDescent="0.15">
      <c r="A53" s="28" t="s">
        <v>131</v>
      </c>
      <c r="B53" s="469" t="s">
        <v>402</v>
      </c>
      <c r="C53" s="89" t="s">
        <v>85</v>
      </c>
      <c r="D53" s="9">
        <v>40886</v>
      </c>
      <c r="E53" s="571" t="s">
        <v>165</v>
      </c>
      <c r="F53" s="619"/>
      <c r="G53" s="624" t="s">
        <v>478</v>
      </c>
      <c r="H53" s="89" t="s">
        <v>475</v>
      </c>
      <c r="I53" s="582">
        <v>6.9999999999999999E-4</v>
      </c>
      <c r="J53" s="117" t="str">
        <f t="shared" si="9"/>
        <v>○</v>
      </c>
      <c r="K53" s="582">
        <v>3.2000000000000002E-3</v>
      </c>
      <c r="L53" s="109" t="str">
        <f t="shared" si="8"/>
        <v>○</v>
      </c>
    </row>
    <row r="54" spans="1:12" ht="23.25" customHeight="1" x14ac:dyDescent="0.15">
      <c r="A54" s="28" t="s">
        <v>132</v>
      </c>
      <c r="B54" s="469" t="s">
        <v>402</v>
      </c>
      <c r="C54" s="89" t="s">
        <v>85</v>
      </c>
      <c r="D54" s="9">
        <v>40886</v>
      </c>
      <c r="E54" s="571" t="s">
        <v>166</v>
      </c>
      <c r="F54" s="619"/>
      <c r="G54" s="624">
        <v>5.1000000000000004E-3</v>
      </c>
      <c r="H54" s="89" t="s">
        <v>475</v>
      </c>
      <c r="I54" s="623">
        <v>1.4E-2</v>
      </c>
      <c r="J54" s="117" t="str">
        <f t="shared" si="9"/>
        <v>○</v>
      </c>
      <c r="K54" s="623">
        <v>2.9000000000000001E-2</v>
      </c>
      <c r="L54" s="109" t="str">
        <f t="shared" si="8"/>
        <v>○</v>
      </c>
    </row>
    <row r="55" spans="1:12" ht="23.25" customHeight="1" thickBot="1" x14ac:dyDescent="0.2">
      <c r="A55" s="31" t="s">
        <v>133</v>
      </c>
      <c r="B55" s="477" t="s">
        <v>402</v>
      </c>
      <c r="C55" s="113" t="s">
        <v>85</v>
      </c>
      <c r="D55" s="478">
        <v>40886</v>
      </c>
      <c r="E55" s="507" t="s">
        <v>167</v>
      </c>
      <c r="F55" s="636"/>
      <c r="G55" s="637">
        <v>2.1000000000000003E-3</v>
      </c>
      <c r="H55" s="113" t="s">
        <v>475</v>
      </c>
      <c r="I55" s="638">
        <v>4.4999999999999997E-3</v>
      </c>
      <c r="J55" s="75" t="str">
        <f t="shared" si="9"/>
        <v>○</v>
      </c>
      <c r="K55" s="638">
        <v>2.0999999999999999E-3</v>
      </c>
      <c r="L55" s="114" t="str">
        <f t="shared" si="8"/>
        <v>○</v>
      </c>
    </row>
    <row r="57" spans="1:12" ht="18" thickBot="1" x14ac:dyDescent="0.2">
      <c r="G57" s="216"/>
      <c r="H57" s="216"/>
      <c r="I57" s="216"/>
      <c r="J57" s="216"/>
      <c r="K57" s="216" t="s">
        <v>339</v>
      </c>
      <c r="L57" s="216"/>
    </row>
    <row r="58" spans="1:12" ht="17.25" customHeight="1" x14ac:dyDescent="0.15">
      <c r="A58" s="140" t="s">
        <v>0</v>
      </c>
      <c r="B58" s="133" t="s">
        <v>233</v>
      </c>
      <c r="C58" s="142" t="s">
        <v>234</v>
      </c>
      <c r="D58" s="432" t="s">
        <v>398</v>
      </c>
      <c r="E58" s="218" t="s">
        <v>2</v>
      </c>
      <c r="F58" s="432" t="s">
        <v>399</v>
      </c>
      <c r="G58" s="204" t="s">
        <v>304</v>
      </c>
      <c r="H58" s="139"/>
      <c r="I58" s="137" t="s">
        <v>332</v>
      </c>
      <c r="J58" s="139"/>
      <c r="K58" s="137" t="s">
        <v>335</v>
      </c>
      <c r="L58" s="612"/>
    </row>
    <row r="59" spans="1:12" ht="18" thickBot="1" x14ac:dyDescent="0.2">
      <c r="A59" s="141"/>
      <c r="B59" s="144"/>
      <c r="C59" s="143"/>
      <c r="D59" s="144"/>
      <c r="E59" s="435"/>
      <c r="F59" s="166"/>
      <c r="G59" s="552" t="s">
        <v>400</v>
      </c>
      <c r="H59" s="113" t="s">
        <v>118</v>
      </c>
      <c r="I59" s="553" t="s">
        <v>400</v>
      </c>
      <c r="J59" s="113" t="s">
        <v>118</v>
      </c>
      <c r="K59" s="553" t="s">
        <v>400</v>
      </c>
      <c r="L59" s="114" t="s">
        <v>118</v>
      </c>
    </row>
    <row r="60" spans="1:12" ht="23.25" customHeight="1" x14ac:dyDescent="0.15">
      <c r="A60" s="499" t="s">
        <v>134</v>
      </c>
      <c r="B60" s="500" t="s">
        <v>402</v>
      </c>
      <c r="C60" s="111" t="s">
        <v>85</v>
      </c>
      <c r="D60" s="501">
        <v>40886</v>
      </c>
      <c r="E60" s="442" t="s">
        <v>168</v>
      </c>
      <c r="F60" s="639" t="s">
        <v>488</v>
      </c>
      <c r="G60" s="640">
        <v>1.6999999999999999E-3</v>
      </c>
      <c r="H60" s="110" t="s">
        <v>475</v>
      </c>
      <c r="I60" s="624">
        <v>1.5E-3</v>
      </c>
      <c r="J60" s="110" t="s">
        <v>475</v>
      </c>
      <c r="K60" s="582">
        <v>2.5999999999999999E-3</v>
      </c>
      <c r="L60" s="108" t="s">
        <v>475</v>
      </c>
    </row>
    <row r="61" spans="1:12" ht="23.25" customHeight="1" x14ac:dyDescent="0.15">
      <c r="A61" s="28" t="s">
        <v>135</v>
      </c>
      <c r="B61" s="469" t="s">
        <v>402</v>
      </c>
      <c r="C61" s="89" t="s">
        <v>85</v>
      </c>
      <c r="D61" s="9">
        <v>40886</v>
      </c>
      <c r="E61" s="470" t="s">
        <v>169</v>
      </c>
      <c r="F61" s="641"/>
      <c r="G61" s="640">
        <v>2.3999999999999998E-3</v>
      </c>
      <c r="H61" s="89" t="s">
        <v>475</v>
      </c>
      <c r="I61" s="624">
        <v>3.3999999999999998E-3</v>
      </c>
      <c r="J61" s="89" t="s">
        <v>475</v>
      </c>
      <c r="K61" s="582">
        <v>1.5E-3</v>
      </c>
      <c r="L61" s="109" t="s">
        <v>475</v>
      </c>
    </row>
    <row r="62" spans="1:12" ht="23.25" customHeight="1" x14ac:dyDescent="0.15">
      <c r="A62" s="28" t="s">
        <v>136</v>
      </c>
      <c r="B62" s="469" t="s">
        <v>402</v>
      </c>
      <c r="C62" s="89" t="s">
        <v>85</v>
      </c>
      <c r="D62" s="9">
        <v>40886</v>
      </c>
      <c r="E62" s="470" t="s">
        <v>170</v>
      </c>
      <c r="F62" s="641"/>
      <c r="G62" s="640">
        <v>1.4E-3</v>
      </c>
      <c r="H62" s="89" t="s">
        <v>475</v>
      </c>
      <c r="I62" s="624">
        <v>7.6E-3</v>
      </c>
      <c r="J62" s="89" t="s">
        <v>475</v>
      </c>
      <c r="K62" s="623">
        <v>1.4999999999999999E-2</v>
      </c>
      <c r="L62" s="109" t="s">
        <v>475</v>
      </c>
    </row>
    <row r="63" spans="1:12" ht="23.25" customHeight="1" x14ac:dyDescent="0.15">
      <c r="A63" s="28" t="s">
        <v>418</v>
      </c>
      <c r="B63" s="469" t="s">
        <v>402</v>
      </c>
      <c r="C63" s="89" t="s">
        <v>85</v>
      </c>
      <c r="D63" s="9">
        <v>40886</v>
      </c>
      <c r="E63" s="470" t="s">
        <v>171</v>
      </c>
      <c r="F63" s="641"/>
      <c r="G63" s="640">
        <v>1.5999999999999999E-3</v>
      </c>
      <c r="H63" s="89" t="s">
        <v>475</v>
      </c>
      <c r="I63" s="624">
        <v>7.3000000000000001E-3</v>
      </c>
      <c r="J63" s="89" t="s">
        <v>475</v>
      </c>
      <c r="K63" s="582">
        <v>2.8999999999999998E-3</v>
      </c>
      <c r="L63" s="109" t="s">
        <v>475</v>
      </c>
    </row>
    <row r="64" spans="1:12" ht="23.25" customHeight="1" x14ac:dyDescent="0.15">
      <c r="A64" s="28" t="s">
        <v>419</v>
      </c>
      <c r="B64" s="469" t="s">
        <v>402</v>
      </c>
      <c r="C64" s="89" t="s">
        <v>85</v>
      </c>
      <c r="D64" s="9">
        <v>40886</v>
      </c>
      <c r="E64" s="470" t="s">
        <v>173</v>
      </c>
      <c r="F64" s="641"/>
      <c r="G64" s="640">
        <v>1.2999999999999999E-3</v>
      </c>
      <c r="H64" s="89" t="s">
        <v>475</v>
      </c>
      <c r="I64" s="624">
        <v>5.1000000000000004E-3</v>
      </c>
      <c r="J64" s="89" t="s">
        <v>475</v>
      </c>
      <c r="K64" s="582">
        <v>6.1999999999999998E-3</v>
      </c>
      <c r="L64" s="109" t="s">
        <v>475</v>
      </c>
    </row>
    <row r="65" spans="1:12" ht="23.25" customHeight="1" x14ac:dyDescent="0.15">
      <c r="A65" s="28" t="s">
        <v>141</v>
      </c>
      <c r="B65" s="469" t="s">
        <v>402</v>
      </c>
      <c r="C65" s="89" t="s">
        <v>85</v>
      </c>
      <c r="D65" s="9">
        <v>40886</v>
      </c>
      <c r="E65" s="470" t="s">
        <v>174</v>
      </c>
      <c r="F65" s="641"/>
      <c r="G65" s="640">
        <v>1E-3</v>
      </c>
      <c r="H65" s="89" t="s">
        <v>475</v>
      </c>
      <c r="I65" s="624">
        <v>8.3999999999999995E-3</v>
      </c>
      <c r="J65" s="89" t="s">
        <v>475</v>
      </c>
      <c r="K65" s="582">
        <v>4.0000000000000001E-3</v>
      </c>
      <c r="L65" s="109" t="s">
        <v>475</v>
      </c>
    </row>
    <row r="66" spans="1:12" ht="23.25" customHeight="1" x14ac:dyDescent="0.15">
      <c r="A66" s="28" t="s">
        <v>420</v>
      </c>
      <c r="B66" s="469" t="s">
        <v>402</v>
      </c>
      <c r="C66" s="89" t="s">
        <v>85</v>
      </c>
      <c r="D66" s="9">
        <v>40886</v>
      </c>
      <c r="E66" s="470" t="s">
        <v>176</v>
      </c>
      <c r="F66" s="641"/>
      <c r="G66" s="640">
        <v>1.4E-3</v>
      </c>
      <c r="H66" s="89" t="s">
        <v>475</v>
      </c>
      <c r="I66" s="624">
        <v>3.0999999999999999E-3</v>
      </c>
      <c r="J66" s="89" t="s">
        <v>475</v>
      </c>
      <c r="K66" s="582">
        <v>5.0000000000000001E-3</v>
      </c>
      <c r="L66" s="109" t="str">
        <f>IF(K66&gt;0.05,"×","○")</f>
        <v>○</v>
      </c>
    </row>
    <row r="67" spans="1:12" ht="23.25" customHeight="1" x14ac:dyDescent="0.15">
      <c r="A67" s="28" t="s">
        <v>145</v>
      </c>
      <c r="B67" s="469" t="s">
        <v>402</v>
      </c>
      <c r="C67" s="89" t="s">
        <v>85</v>
      </c>
      <c r="D67" s="9">
        <v>40886</v>
      </c>
      <c r="E67" s="470" t="s">
        <v>177</v>
      </c>
      <c r="F67" s="641"/>
      <c r="G67" s="640">
        <v>1.4E-3</v>
      </c>
      <c r="H67" s="89" t="s">
        <v>475</v>
      </c>
      <c r="I67" s="624">
        <v>6.9999999999999999E-4</v>
      </c>
      <c r="J67" s="89" t="s">
        <v>475</v>
      </c>
      <c r="K67" s="582">
        <v>2.2000000000000001E-3</v>
      </c>
      <c r="L67" s="109" t="str">
        <f>IF(K67&gt;0.05,"×","○")</f>
        <v>○</v>
      </c>
    </row>
    <row r="68" spans="1:12" ht="23.25" customHeight="1" x14ac:dyDescent="0.15">
      <c r="A68" s="28" t="s">
        <v>146</v>
      </c>
      <c r="B68" s="469" t="s">
        <v>402</v>
      </c>
      <c r="C68" s="89" t="s">
        <v>85</v>
      </c>
      <c r="D68" s="9">
        <v>40886</v>
      </c>
      <c r="E68" s="470" t="s">
        <v>178</v>
      </c>
      <c r="F68" s="641"/>
      <c r="G68" s="640">
        <v>1.2E-2</v>
      </c>
      <c r="H68" s="89" t="s">
        <v>475</v>
      </c>
      <c r="I68" s="622">
        <v>5.4999999999999997E-3</v>
      </c>
      <c r="J68" s="89" t="s">
        <v>475</v>
      </c>
      <c r="K68" s="623">
        <v>1.0999999999999999E-2</v>
      </c>
      <c r="L68" s="109" t="str">
        <f>IF(K68&gt;0.05,"×","○")</f>
        <v>○</v>
      </c>
    </row>
    <row r="69" spans="1:12" ht="23.25" customHeight="1" x14ac:dyDescent="0.15">
      <c r="A69" s="28" t="s">
        <v>147</v>
      </c>
      <c r="B69" s="469" t="s">
        <v>402</v>
      </c>
      <c r="C69" s="89" t="s">
        <v>85</v>
      </c>
      <c r="D69" s="9">
        <v>40886</v>
      </c>
      <c r="E69" s="470" t="s">
        <v>179</v>
      </c>
      <c r="F69" s="641"/>
      <c r="G69" s="642">
        <v>1.4E-2</v>
      </c>
      <c r="H69" s="89" t="s">
        <v>475</v>
      </c>
      <c r="I69" s="622">
        <v>1.7999999999999999E-2</v>
      </c>
      <c r="J69" s="89" t="s">
        <v>475</v>
      </c>
      <c r="K69" s="582">
        <v>8.5000000000000006E-3</v>
      </c>
      <c r="L69" s="109" t="str">
        <f>IF(K69&gt;0.05,"×","○")</f>
        <v>○</v>
      </c>
    </row>
    <row r="70" spans="1:12" ht="23.25" customHeight="1" thickBot="1" x14ac:dyDescent="0.2">
      <c r="A70" s="31" t="s">
        <v>149</v>
      </c>
      <c r="B70" s="477" t="s">
        <v>402</v>
      </c>
      <c r="C70" s="113" t="s">
        <v>85</v>
      </c>
      <c r="D70" s="478">
        <v>40886</v>
      </c>
      <c r="E70" s="437" t="s">
        <v>58</v>
      </c>
      <c r="F70" s="643"/>
      <c r="G70" s="644">
        <v>1.6E-2</v>
      </c>
      <c r="H70" s="113" t="s">
        <v>475</v>
      </c>
      <c r="I70" s="645">
        <v>1.9E-2</v>
      </c>
      <c r="J70" s="113" t="s">
        <v>475</v>
      </c>
      <c r="K70" s="646">
        <v>1.7000000000000001E-2</v>
      </c>
      <c r="L70" s="114" t="str">
        <f>IF(K70&gt;0.05,"×","○")</f>
        <v>○</v>
      </c>
    </row>
    <row r="72" spans="1:12" ht="21.75" customHeight="1" thickBot="1" x14ac:dyDescent="0.2">
      <c r="A72" s="2" t="s">
        <v>421</v>
      </c>
      <c r="G72" s="216"/>
      <c r="H72" s="216"/>
      <c r="I72" s="216"/>
      <c r="J72" s="216"/>
      <c r="K72" s="216" t="s">
        <v>339</v>
      </c>
      <c r="L72" s="216"/>
    </row>
    <row r="73" spans="1:12" ht="17.25" customHeight="1" x14ac:dyDescent="0.15">
      <c r="A73" s="140" t="s">
        <v>0</v>
      </c>
      <c r="B73" s="133" t="s">
        <v>233</v>
      </c>
      <c r="C73" s="142" t="s">
        <v>234</v>
      </c>
      <c r="D73" s="432" t="s">
        <v>398</v>
      </c>
      <c r="E73" s="133" t="s">
        <v>2</v>
      </c>
      <c r="F73" s="505" t="s">
        <v>399</v>
      </c>
      <c r="G73" s="204" t="s">
        <v>304</v>
      </c>
      <c r="H73" s="139"/>
      <c r="I73" s="137" t="s">
        <v>332</v>
      </c>
      <c r="J73" s="139"/>
      <c r="K73" s="137" t="s">
        <v>335</v>
      </c>
      <c r="L73" s="612"/>
    </row>
    <row r="74" spans="1:12" ht="18" thickBot="1" x14ac:dyDescent="0.2">
      <c r="A74" s="141"/>
      <c r="B74" s="144"/>
      <c r="C74" s="143"/>
      <c r="D74" s="144"/>
      <c r="E74" s="144"/>
      <c r="F74" s="216"/>
      <c r="G74" s="552" t="s">
        <v>400</v>
      </c>
      <c r="H74" s="113" t="s">
        <v>118</v>
      </c>
      <c r="I74" s="553" t="s">
        <v>400</v>
      </c>
      <c r="J74" s="113" t="s">
        <v>118</v>
      </c>
      <c r="K74" s="553" t="s">
        <v>400</v>
      </c>
      <c r="L74" s="114" t="s">
        <v>118</v>
      </c>
    </row>
    <row r="75" spans="1:12" ht="21" customHeight="1" x14ac:dyDescent="0.15">
      <c r="A75" s="35" t="s">
        <v>422</v>
      </c>
      <c r="B75" s="508" t="s">
        <v>423</v>
      </c>
      <c r="C75" s="110" t="s">
        <v>85</v>
      </c>
      <c r="D75" s="509">
        <v>40886</v>
      </c>
      <c r="E75" s="584" t="s">
        <v>424</v>
      </c>
      <c r="F75" s="585" t="s">
        <v>488</v>
      </c>
      <c r="G75" s="647" t="s">
        <v>478</v>
      </c>
      <c r="H75" s="111" t="s">
        <v>475</v>
      </c>
      <c r="I75" s="648">
        <v>8.0000000000000004E-4</v>
      </c>
      <c r="J75" s="107" t="str">
        <f t="shared" ref="J75" si="10">IF(I75&gt;0.05,"×","○")</f>
        <v>○</v>
      </c>
      <c r="K75" s="648" t="s">
        <v>478</v>
      </c>
      <c r="L75" s="112" t="s">
        <v>416</v>
      </c>
    </row>
    <row r="76" spans="1:12" ht="21" customHeight="1" x14ac:dyDescent="0.15">
      <c r="A76" s="36" t="s">
        <v>350</v>
      </c>
      <c r="B76" s="511" t="s">
        <v>423</v>
      </c>
      <c r="C76" s="89" t="s">
        <v>85</v>
      </c>
      <c r="D76" s="9">
        <v>40886</v>
      </c>
      <c r="E76" s="571" t="s">
        <v>425</v>
      </c>
      <c r="F76" s="561"/>
      <c r="G76" s="640" t="s">
        <v>478</v>
      </c>
      <c r="H76" s="89" t="s">
        <v>475</v>
      </c>
      <c r="I76" s="649">
        <v>5.9999999999999995E-4</v>
      </c>
      <c r="J76" s="117" t="s">
        <v>475</v>
      </c>
      <c r="K76" s="649" t="s">
        <v>478</v>
      </c>
      <c r="L76" s="109" t="s">
        <v>416</v>
      </c>
    </row>
    <row r="77" spans="1:12" ht="21" customHeight="1" x14ac:dyDescent="0.15">
      <c r="A77" s="28" t="s">
        <v>426</v>
      </c>
      <c r="B77" s="511" t="s">
        <v>423</v>
      </c>
      <c r="C77" s="89" t="s">
        <v>85</v>
      </c>
      <c r="D77" s="9">
        <v>40886</v>
      </c>
      <c r="E77" s="51" t="s">
        <v>427</v>
      </c>
      <c r="F77" s="561"/>
      <c r="G77" s="640">
        <v>8.9999999999999998E-4</v>
      </c>
      <c r="H77" s="89" t="str">
        <f>IF(G77&gt;0.05,"×","○")</f>
        <v>○</v>
      </c>
      <c r="I77" s="582">
        <v>2.7000000000000001E-3</v>
      </c>
      <c r="J77" s="117" t="str">
        <f>IF(I77&gt;0.05,"×","○")</f>
        <v>○</v>
      </c>
      <c r="K77" s="582" t="s">
        <v>478</v>
      </c>
      <c r="L77" s="109" t="s">
        <v>416</v>
      </c>
    </row>
    <row r="78" spans="1:12" ht="21" customHeight="1" thickBot="1" x14ac:dyDescent="0.2">
      <c r="A78" s="31" t="s">
        <v>428</v>
      </c>
      <c r="B78" s="512" t="s">
        <v>423</v>
      </c>
      <c r="C78" s="113" t="s">
        <v>85</v>
      </c>
      <c r="D78" s="478">
        <v>40886</v>
      </c>
      <c r="E78" s="60" t="s">
        <v>429</v>
      </c>
      <c r="F78" s="576"/>
      <c r="G78" s="650">
        <v>7.9999999999999993E-4</v>
      </c>
      <c r="H78" s="113" t="s">
        <v>416</v>
      </c>
      <c r="I78" s="638">
        <v>1E-3</v>
      </c>
      <c r="J78" s="75" t="str">
        <f t="shared" ref="J78" si="11">IF(I78&gt;0.05,"×","○")</f>
        <v>○</v>
      </c>
      <c r="K78" s="638">
        <v>6.9999999999999999E-4</v>
      </c>
      <c r="L78" s="114" t="str">
        <f t="shared" ref="L78" si="12">IF(K78&gt;0.05,"×","○")</f>
        <v>○</v>
      </c>
    </row>
    <row r="79" spans="1:12" x14ac:dyDescent="0.15">
      <c r="A79" s="513"/>
      <c r="B79"/>
      <c r="C79"/>
      <c r="D79"/>
      <c r="E79"/>
      <c r="F79"/>
    </row>
    <row r="80" spans="1:12" ht="24.75" customHeight="1" thickBot="1" x14ac:dyDescent="0.2">
      <c r="A80" s="2" t="s">
        <v>430</v>
      </c>
      <c r="G80" s="216" t="s">
        <v>339</v>
      </c>
      <c r="H80" s="216"/>
      <c r="I80" s="216"/>
      <c r="J80" s="216"/>
      <c r="K80" s="216" t="s">
        <v>339</v>
      </c>
      <c r="L80" s="216"/>
    </row>
    <row r="81" spans="1:12" ht="17.25" customHeight="1" x14ac:dyDescent="0.15">
      <c r="A81" s="140" t="s">
        <v>0</v>
      </c>
      <c r="B81" s="133" t="s">
        <v>233</v>
      </c>
      <c r="C81" s="142" t="s">
        <v>234</v>
      </c>
      <c r="D81" s="432" t="s">
        <v>398</v>
      </c>
      <c r="E81" s="218" t="s">
        <v>2</v>
      </c>
      <c r="F81" s="516" t="s">
        <v>399</v>
      </c>
      <c r="G81" s="204" t="s">
        <v>304</v>
      </c>
      <c r="H81" s="139"/>
      <c r="I81" s="137" t="s">
        <v>332</v>
      </c>
      <c r="J81" s="139"/>
      <c r="K81" s="137" t="s">
        <v>335</v>
      </c>
      <c r="L81" s="612"/>
    </row>
    <row r="82" spans="1:12" ht="18" thickBot="1" x14ac:dyDescent="0.2">
      <c r="A82" s="517"/>
      <c r="B82" s="144"/>
      <c r="C82" s="518"/>
      <c r="D82" s="166"/>
      <c r="E82" s="165"/>
      <c r="F82" s="165"/>
      <c r="G82" s="651" t="s">
        <v>400</v>
      </c>
      <c r="H82" s="437" t="s">
        <v>118</v>
      </c>
      <c r="I82" s="652" t="s">
        <v>400</v>
      </c>
      <c r="J82" s="437" t="s">
        <v>118</v>
      </c>
      <c r="K82" s="652" t="s">
        <v>400</v>
      </c>
      <c r="L82" s="33" t="s">
        <v>118</v>
      </c>
    </row>
    <row r="83" spans="1:12" ht="21.75" customHeight="1" x14ac:dyDescent="0.15">
      <c r="A83" s="439" t="s">
        <v>479</v>
      </c>
      <c r="B83" s="587" t="s">
        <v>432</v>
      </c>
      <c r="C83" s="133" t="s">
        <v>85</v>
      </c>
      <c r="D83" s="441">
        <v>39903</v>
      </c>
      <c r="E83" s="588" t="s">
        <v>433</v>
      </c>
      <c r="F83" s="589" t="s">
        <v>454</v>
      </c>
      <c r="G83" s="647">
        <v>1.1999999999999999E-3</v>
      </c>
      <c r="H83" s="133" t="str">
        <f>IF(AND(G83:G98)="","",IF(MAX(G83:G98)&lt;=0.01,"○","×"))</f>
        <v>○</v>
      </c>
      <c r="I83" s="653">
        <v>1.5E-3</v>
      </c>
      <c r="J83" s="218" t="str">
        <f>IF(MAX(I83:I98)&lt;=0.01,"○","×")</f>
        <v>○</v>
      </c>
      <c r="K83" s="653">
        <v>8.0000000000000004E-4</v>
      </c>
      <c r="L83" s="145" t="str">
        <f>IF(MAX(K83:K98)&lt;=0.01,"○","×")</f>
        <v>○</v>
      </c>
    </row>
    <row r="84" spans="1:12" ht="21.75" customHeight="1" x14ac:dyDescent="0.15">
      <c r="A84" s="134"/>
      <c r="B84" s="523"/>
      <c r="C84" s="135"/>
      <c r="D84" s="449"/>
      <c r="E84" s="571" t="s">
        <v>435</v>
      </c>
      <c r="F84" s="591"/>
      <c r="G84" s="573" t="s">
        <v>478</v>
      </c>
      <c r="H84" s="135"/>
      <c r="I84" s="624">
        <v>2.3E-3</v>
      </c>
      <c r="J84" s="177"/>
      <c r="K84" s="624">
        <v>8.0000000000000004E-4</v>
      </c>
      <c r="L84" s="229"/>
    </row>
    <row r="85" spans="1:12" ht="21.75" customHeight="1" x14ac:dyDescent="0.15">
      <c r="A85" s="134"/>
      <c r="B85" s="523"/>
      <c r="C85" s="135"/>
      <c r="D85" s="449"/>
      <c r="E85" s="571" t="s">
        <v>436</v>
      </c>
      <c r="F85" s="591"/>
      <c r="G85" s="640" t="s">
        <v>478</v>
      </c>
      <c r="H85" s="135"/>
      <c r="I85" s="624">
        <v>1.6999999999999999E-3</v>
      </c>
      <c r="J85" s="177"/>
      <c r="K85" s="624">
        <v>6.9999999999999999E-4</v>
      </c>
      <c r="L85" s="229"/>
    </row>
    <row r="86" spans="1:12" ht="21.75" customHeight="1" x14ac:dyDescent="0.15">
      <c r="A86" s="134"/>
      <c r="B86" s="523"/>
      <c r="C86" s="135"/>
      <c r="D86" s="449"/>
      <c r="E86" s="571" t="s">
        <v>437</v>
      </c>
      <c r="F86" s="591"/>
      <c r="G86" s="640" t="s">
        <v>478</v>
      </c>
      <c r="H86" s="135"/>
      <c r="I86" s="624">
        <v>1.5E-3</v>
      </c>
      <c r="J86" s="177"/>
      <c r="K86" s="624">
        <v>8.0000000000000004E-4</v>
      </c>
      <c r="L86" s="229"/>
    </row>
    <row r="87" spans="1:12" ht="21.75" customHeight="1" x14ac:dyDescent="0.15">
      <c r="A87" s="134"/>
      <c r="B87" s="523"/>
      <c r="C87" s="135"/>
      <c r="D87" s="449"/>
      <c r="E87" s="571" t="s">
        <v>438</v>
      </c>
      <c r="F87" s="591"/>
      <c r="G87" s="640">
        <v>1.2999999999999999E-3</v>
      </c>
      <c r="H87" s="135"/>
      <c r="I87" s="624">
        <v>1.1999999999999999E-3</v>
      </c>
      <c r="J87" s="177"/>
      <c r="K87" s="624">
        <v>8.0000000000000004E-4</v>
      </c>
      <c r="L87" s="229"/>
    </row>
    <row r="88" spans="1:12" ht="21.75" customHeight="1" x14ac:dyDescent="0.15">
      <c r="A88" s="134"/>
      <c r="B88" s="523"/>
      <c r="C88" s="135"/>
      <c r="D88" s="449"/>
      <c r="E88" s="571" t="s">
        <v>439</v>
      </c>
      <c r="F88" s="591"/>
      <c r="G88" s="573" t="s">
        <v>478</v>
      </c>
      <c r="H88" s="135"/>
      <c r="I88" s="582">
        <v>1.2999999999999999E-3</v>
      </c>
      <c r="J88" s="177"/>
      <c r="K88" s="582">
        <v>8.0000000000000004E-4</v>
      </c>
      <c r="L88" s="229"/>
    </row>
    <row r="89" spans="1:12" ht="21.75" customHeight="1" x14ac:dyDescent="0.15">
      <c r="A89" s="134"/>
      <c r="B89" s="523"/>
      <c r="C89" s="135"/>
      <c r="D89" s="449"/>
      <c r="E89" s="571" t="s">
        <v>440</v>
      </c>
      <c r="F89" s="591"/>
      <c r="G89" s="573" t="s">
        <v>478</v>
      </c>
      <c r="H89" s="135"/>
      <c r="I89" s="582">
        <v>1.1999999999999999E-3</v>
      </c>
      <c r="J89" s="177"/>
      <c r="K89" s="582">
        <v>6.9999999999999999E-4</v>
      </c>
      <c r="L89" s="229"/>
    </row>
    <row r="90" spans="1:12" ht="21.75" customHeight="1" x14ac:dyDescent="0.15">
      <c r="A90" s="134"/>
      <c r="B90" s="523"/>
      <c r="C90" s="135"/>
      <c r="D90" s="449"/>
      <c r="E90" s="571" t="s">
        <v>441</v>
      </c>
      <c r="F90" s="591"/>
      <c r="G90" s="640" t="s">
        <v>478</v>
      </c>
      <c r="H90" s="135"/>
      <c r="I90" s="582">
        <v>1.1000000000000001E-3</v>
      </c>
      <c r="J90" s="177"/>
      <c r="K90" s="582">
        <v>5.9999999999999995E-4</v>
      </c>
      <c r="L90" s="229"/>
    </row>
    <row r="91" spans="1:12" ht="21.75" customHeight="1" x14ac:dyDescent="0.15">
      <c r="A91" s="134"/>
      <c r="B91" s="523"/>
      <c r="C91" s="135"/>
      <c r="D91" s="449"/>
      <c r="E91" s="571" t="s">
        <v>442</v>
      </c>
      <c r="F91" s="591"/>
      <c r="G91" s="573" t="s">
        <v>478</v>
      </c>
      <c r="H91" s="135"/>
      <c r="I91" s="582">
        <v>1.1000000000000001E-3</v>
      </c>
      <c r="J91" s="177"/>
      <c r="K91" s="582">
        <v>6.9999999999999999E-4</v>
      </c>
      <c r="L91" s="229"/>
    </row>
    <row r="92" spans="1:12" ht="21.75" customHeight="1" x14ac:dyDescent="0.15">
      <c r="A92" s="134"/>
      <c r="B92" s="523"/>
      <c r="C92" s="135"/>
      <c r="D92" s="449"/>
      <c r="E92" s="571" t="s">
        <v>443</v>
      </c>
      <c r="F92" s="591"/>
      <c r="G92" s="573" t="s">
        <v>478</v>
      </c>
      <c r="H92" s="135"/>
      <c r="I92" s="582">
        <v>8.9999999999999998E-4</v>
      </c>
      <c r="J92" s="177"/>
      <c r="K92" s="582">
        <v>8.9999999999999998E-4</v>
      </c>
      <c r="L92" s="229"/>
    </row>
    <row r="93" spans="1:12" ht="21.75" customHeight="1" x14ac:dyDescent="0.15">
      <c r="A93" s="134"/>
      <c r="B93" s="523"/>
      <c r="C93" s="135"/>
      <c r="D93" s="449"/>
      <c r="E93" s="571" t="s">
        <v>444</v>
      </c>
      <c r="F93" s="591"/>
      <c r="G93" s="573" t="s">
        <v>478</v>
      </c>
      <c r="H93" s="135"/>
      <c r="I93" s="582">
        <v>1E-3</v>
      </c>
      <c r="J93" s="177"/>
      <c r="K93" s="582">
        <v>6.9999999999999999E-4</v>
      </c>
      <c r="L93" s="229"/>
    </row>
    <row r="94" spans="1:12" ht="21.75" customHeight="1" x14ac:dyDescent="0.15">
      <c r="A94" s="134"/>
      <c r="B94" s="523"/>
      <c r="C94" s="135"/>
      <c r="D94" s="449"/>
      <c r="E94" s="571" t="s">
        <v>445</v>
      </c>
      <c r="F94" s="591"/>
      <c r="G94" s="573" t="s">
        <v>478</v>
      </c>
      <c r="H94" s="135"/>
      <c r="I94" s="582">
        <v>1E-3</v>
      </c>
      <c r="J94" s="177"/>
      <c r="K94" s="582">
        <v>8.0000000000000004E-4</v>
      </c>
      <c r="L94" s="229"/>
    </row>
    <row r="95" spans="1:12" ht="21.75" customHeight="1" x14ac:dyDescent="0.15">
      <c r="A95" s="134"/>
      <c r="B95" s="523"/>
      <c r="C95" s="135"/>
      <c r="D95" s="449"/>
      <c r="E95" s="571" t="s">
        <v>446</v>
      </c>
      <c r="F95" s="591"/>
      <c r="G95" s="640">
        <v>6.9999999999999999E-4</v>
      </c>
      <c r="H95" s="135"/>
      <c r="I95" s="582" t="s">
        <v>478</v>
      </c>
      <c r="J95" s="177"/>
      <c r="K95" s="582">
        <v>8.0000000000000004E-4</v>
      </c>
      <c r="L95" s="229"/>
    </row>
    <row r="96" spans="1:12" ht="21.75" customHeight="1" x14ac:dyDescent="0.15">
      <c r="A96" s="134"/>
      <c r="B96" s="523"/>
      <c r="C96" s="135"/>
      <c r="D96" s="449"/>
      <c r="E96" s="571" t="s">
        <v>447</v>
      </c>
      <c r="F96" s="591"/>
      <c r="G96" s="640">
        <v>8.0000000000000004E-4</v>
      </c>
      <c r="H96" s="135"/>
      <c r="I96" s="582" t="s">
        <v>478</v>
      </c>
      <c r="J96" s="177"/>
      <c r="K96" s="582">
        <v>6.9999999999999999E-4</v>
      </c>
      <c r="L96" s="229"/>
    </row>
    <row r="97" spans="1:12" ht="21.75" customHeight="1" x14ac:dyDescent="0.15">
      <c r="A97" s="134"/>
      <c r="B97" s="523"/>
      <c r="C97" s="135"/>
      <c r="D97" s="449"/>
      <c r="E97" s="571" t="s">
        <v>448</v>
      </c>
      <c r="F97" s="591"/>
      <c r="G97" s="640">
        <v>6.9999999999999999E-4</v>
      </c>
      <c r="H97" s="135"/>
      <c r="I97" s="582" t="s">
        <v>478</v>
      </c>
      <c r="J97" s="177"/>
      <c r="K97" s="582">
        <v>8.0000000000000004E-4</v>
      </c>
      <c r="L97" s="229"/>
    </row>
    <row r="98" spans="1:12" ht="21.75" customHeight="1" x14ac:dyDescent="0.15">
      <c r="A98" s="126"/>
      <c r="B98" s="208"/>
      <c r="C98" s="128"/>
      <c r="D98" s="457"/>
      <c r="E98" s="571" t="s">
        <v>449</v>
      </c>
      <c r="F98" s="591"/>
      <c r="G98" s="640">
        <v>6.9999999999999999E-4</v>
      </c>
      <c r="H98" s="128"/>
      <c r="I98" s="582" t="s">
        <v>478</v>
      </c>
      <c r="J98" s="131"/>
      <c r="K98" s="582">
        <v>6.9999999999999999E-4</v>
      </c>
      <c r="L98" s="148"/>
    </row>
    <row r="99" spans="1:12" ht="21.75" customHeight="1" x14ac:dyDescent="0.15">
      <c r="A99" s="36" t="s">
        <v>451</v>
      </c>
      <c r="B99" s="511" t="s">
        <v>452</v>
      </c>
      <c r="C99" s="89" t="s">
        <v>85</v>
      </c>
      <c r="D99" s="9">
        <v>39903</v>
      </c>
      <c r="E99" s="571" t="s">
        <v>453</v>
      </c>
      <c r="F99" s="594" t="s">
        <v>491</v>
      </c>
      <c r="G99" s="640">
        <v>1.1000000000000001E-3</v>
      </c>
      <c r="H99" s="89" t="str">
        <f>IF(G99&gt;0.006,"×","○")</f>
        <v>○</v>
      </c>
      <c r="I99" s="582">
        <v>1.6999999999999999E-3</v>
      </c>
      <c r="J99" s="117" t="str">
        <f>IF(I99&gt;0.006,"×","○")</f>
        <v>○</v>
      </c>
      <c r="K99" s="582">
        <v>8.0000000000000004E-4</v>
      </c>
      <c r="L99" s="109" t="str">
        <f>IF(K99&gt;0.006,"×","○")</f>
        <v>○</v>
      </c>
    </row>
    <row r="100" spans="1:12" ht="21.75" customHeight="1" x14ac:dyDescent="0.15">
      <c r="A100" s="36" t="s">
        <v>455</v>
      </c>
      <c r="B100" s="511" t="s">
        <v>452</v>
      </c>
      <c r="C100" s="89" t="s">
        <v>85</v>
      </c>
      <c r="D100" s="9">
        <v>39903</v>
      </c>
      <c r="E100" s="51" t="s">
        <v>456</v>
      </c>
      <c r="F100" s="595"/>
      <c r="G100" s="640" t="s">
        <v>478</v>
      </c>
      <c r="H100" s="89" t="s">
        <v>416</v>
      </c>
      <c r="I100" s="582">
        <v>8.9999999999999998E-4</v>
      </c>
      <c r="J100" s="117" t="str">
        <f>IF(I100&gt;0.006,"×","○")</f>
        <v>○</v>
      </c>
      <c r="K100" s="582" t="s">
        <v>490</v>
      </c>
      <c r="L100" s="109" t="s">
        <v>416</v>
      </c>
    </row>
    <row r="101" spans="1:12" ht="21.75" customHeight="1" x14ac:dyDescent="0.15">
      <c r="A101" s="36" t="s">
        <v>457</v>
      </c>
      <c r="B101" s="511" t="s">
        <v>452</v>
      </c>
      <c r="C101" s="89" t="s">
        <v>85</v>
      </c>
      <c r="D101" s="9">
        <v>39903</v>
      </c>
      <c r="E101" s="51" t="s">
        <v>458</v>
      </c>
      <c r="F101" s="595"/>
      <c r="G101" s="573" t="s">
        <v>478</v>
      </c>
      <c r="H101" s="89" t="s">
        <v>416</v>
      </c>
      <c r="I101" s="574" t="s">
        <v>478</v>
      </c>
      <c r="J101" s="117" t="s">
        <v>475</v>
      </c>
      <c r="K101" s="624">
        <v>8.0000000000000004E-4</v>
      </c>
      <c r="L101" s="109" t="s">
        <v>475</v>
      </c>
    </row>
    <row r="102" spans="1:12" ht="21.75" customHeight="1" x14ac:dyDescent="0.15">
      <c r="A102" s="533" t="s">
        <v>459</v>
      </c>
      <c r="B102" s="534" t="s">
        <v>452</v>
      </c>
      <c r="C102" s="597" t="s">
        <v>85</v>
      </c>
      <c r="D102" s="467">
        <v>39903</v>
      </c>
      <c r="E102" s="51" t="s">
        <v>460</v>
      </c>
      <c r="F102" s="595"/>
      <c r="G102" s="640" t="s">
        <v>478</v>
      </c>
      <c r="H102" s="127" t="str">
        <f>IF(SUM(G102:G103)="","",IF(MAX(G102:G103)&lt;=0.006,"○","×"))</f>
        <v>○</v>
      </c>
      <c r="I102" s="624" t="s">
        <v>478</v>
      </c>
      <c r="J102" s="177" t="str">
        <f>IF(MAX(I102:I103)&lt;=0.006,"○","×")</f>
        <v>○</v>
      </c>
      <c r="K102" s="624">
        <v>8.0000000000000004E-4</v>
      </c>
      <c r="L102" s="229" t="str">
        <f>IF(MAX(K102:K103)&lt;=0.006,"○","×")</f>
        <v>○</v>
      </c>
    </row>
    <row r="103" spans="1:12" ht="21.75" customHeight="1" x14ac:dyDescent="0.15">
      <c r="A103" s="536"/>
      <c r="B103" s="537"/>
      <c r="C103" s="599"/>
      <c r="D103" s="457"/>
      <c r="E103" s="571" t="s">
        <v>461</v>
      </c>
      <c r="F103" s="595"/>
      <c r="G103" s="640">
        <v>8.9999999999999998E-4</v>
      </c>
      <c r="H103" s="128"/>
      <c r="I103" s="624" t="s">
        <v>478</v>
      </c>
      <c r="J103" s="131"/>
      <c r="K103" s="624">
        <v>6.9999999999999999E-4</v>
      </c>
      <c r="L103" s="148"/>
    </row>
    <row r="104" spans="1:12" ht="21.75" customHeight="1" x14ac:dyDescent="0.15">
      <c r="A104" s="600" t="s">
        <v>462</v>
      </c>
      <c r="B104" s="654" t="s">
        <v>452</v>
      </c>
      <c r="C104" s="602" t="s">
        <v>85</v>
      </c>
      <c r="D104" s="538">
        <v>41215</v>
      </c>
      <c r="E104" s="571" t="s">
        <v>463</v>
      </c>
      <c r="F104" s="595"/>
      <c r="G104" s="640" t="s">
        <v>478</v>
      </c>
      <c r="H104" s="127" t="s">
        <v>475</v>
      </c>
      <c r="I104" s="582">
        <v>8.0000000000000004E-4</v>
      </c>
      <c r="J104" s="164" t="str">
        <f>IF(MAX(I104:I105)&lt;=0.006,"○","×")</f>
        <v>○</v>
      </c>
      <c r="K104" s="624" t="s">
        <v>478</v>
      </c>
      <c r="L104" s="230" t="str">
        <f>IF(MAX(K104:K105)&lt;=0.006,"○","×")</f>
        <v>○</v>
      </c>
    </row>
    <row r="105" spans="1:12" ht="21.75" customHeight="1" thickBot="1" x14ac:dyDescent="0.2">
      <c r="A105" s="603"/>
      <c r="B105" s="655"/>
      <c r="C105" s="605"/>
      <c r="D105" s="542"/>
      <c r="E105" s="507" t="s">
        <v>464</v>
      </c>
      <c r="F105" s="606"/>
      <c r="G105" s="650" t="s">
        <v>478</v>
      </c>
      <c r="H105" s="166"/>
      <c r="I105" s="638">
        <v>6.9999999999999999E-4</v>
      </c>
      <c r="J105" s="165"/>
      <c r="K105" s="637" t="s">
        <v>478</v>
      </c>
      <c r="L105" s="231"/>
    </row>
    <row r="106" spans="1:12" ht="18" customHeight="1" x14ac:dyDescent="0.15">
      <c r="A106" s="39" t="s">
        <v>492</v>
      </c>
      <c r="B106" s="607"/>
      <c r="C106" s="608"/>
      <c r="D106" s="609"/>
      <c r="E106" s="484"/>
      <c r="F106" s="610"/>
      <c r="G106" s="611"/>
      <c r="H106" s="64"/>
      <c r="I106" s="611"/>
      <c r="J106" s="64"/>
      <c r="K106" s="611"/>
      <c r="L106" s="64"/>
    </row>
    <row r="107" spans="1:12" x14ac:dyDescent="0.15">
      <c r="A107" s="39" t="s">
        <v>483</v>
      </c>
      <c r="B107" s="11"/>
      <c r="C107" s="11"/>
      <c r="D107" s="12"/>
      <c r="E107" s="14"/>
      <c r="F107" s="13"/>
    </row>
    <row r="108" spans="1:12" x14ac:dyDescent="0.15">
      <c r="A108" s="40" t="s">
        <v>484</v>
      </c>
      <c r="B108" s="17"/>
      <c r="C108" s="18"/>
      <c r="D108" s="18"/>
      <c r="E108" s="18"/>
      <c r="F108" s="18"/>
    </row>
    <row r="109" spans="1:12" x14ac:dyDescent="0.15">
      <c r="A109" s="40" t="s">
        <v>242</v>
      </c>
      <c r="B109" s="17"/>
      <c r="C109" s="18"/>
      <c r="D109" s="19"/>
      <c r="E109" s="18"/>
      <c r="F109" s="18"/>
    </row>
    <row r="110" spans="1:12" x14ac:dyDescent="0.15">
      <c r="A110" s="40" t="s">
        <v>466</v>
      </c>
      <c r="B110" s="17"/>
      <c r="C110" s="18"/>
      <c r="D110" s="20"/>
      <c r="E110" s="18"/>
      <c r="F110" s="18"/>
    </row>
    <row r="111" spans="1:12" x14ac:dyDescent="0.15">
      <c r="A111" s="40" t="s">
        <v>485</v>
      </c>
      <c r="B111" s="17"/>
      <c r="C111" s="18"/>
      <c r="D111" s="20"/>
      <c r="E111" s="18"/>
      <c r="F111" s="18"/>
    </row>
    <row r="112" spans="1:12" x14ac:dyDescent="0.15">
      <c r="A112" s="40" t="s">
        <v>493</v>
      </c>
      <c r="B112" s="17"/>
      <c r="C112" s="18"/>
      <c r="D112" s="20"/>
      <c r="E112" s="18"/>
      <c r="F112" s="18"/>
    </row>
    <row r="113" spans="1:6" x14ac:dyDescent="0.15">
      <c r="A113" s="40"/>
      <c r="B113" s="17"/>
      <c r="C113" s="17"/>
      <c r="D113" s="17"/>
      <c r="E113" s="17"/>
      <c r="F113" s="17"/>
    </row>
    <row r="114" spans="1:6" x14ac:dyDescent="0.15">
      <c r="A114" s="16"/>
      <c r="B114" s="17"/>
      <c r="C114" s="17"/>
      <c r="D114" s="17"/>
      <c r="E114" s="17"/>
      <c r="F114" s="17"/>
    </row>
    <row r="115" spans="1:6" x14ac:dyDescent="0.15">
      <c r="A115" s="16"/>
      <c r="B115" s="17"/>
      <c r="C115" s="17"/>
      <c r="D115" s="17"/>
      <c r="E115" s="17"/>
      <c r="F115" s="17"/>
    </row>
    <row r="116" spans="1:6" x14ac:dyDescent="0.15">
      <c r="A116" s="513"/>
      <c r="B116"/>
      <c r="C116"/>
      <c r="D116"/>
      <c r="E116"/>
      <c r="F116"/>
    </row>
  </sheetData>
  <mergeCells count="95">
    <mergeCell ref="B104:B105"/>
    <mergeCell ref="C104:C105"/>
    <mergeCell ref="D104:D105"/>
    <mergeCell ref="H104:H105"/>
    <mergeCell ref="J104:J105"/>
    <mergeCell ref="L104:L105"/>
    <mergeCell ref="L83:L98"/>
    <mergeCell ref="F99:F105"/>
    <mergeCell ref="A102:A103"/>
    <mergeCell ref="B102:B103"/>
    <mergeCell ref="C102:C103"/>
    <mergeCell ref="D102:D103"/>
    <mergeCell ref="H102:H103"/>
    <mergeCell ref="J102:J103"/>
    <mergeCell ref="L102:L103"/>
    <mergeCell ref="A104:A105"/>
    <mergeCell ref="G81:H81"/>
    <mergeCell ref="I81:J81"/>
    <mergeCell ref="K81:L81"/>
    <mergeCell ref="A83:A98"/>
    <mergeCell ref="B83:B98"/>
    <mergeCell ref="C83:C98"/>
    <mergeCell ref="D83:D98"/>
    <mergeCell ref="F83:F98"/>
    <mergeCell ref="H83:H98"/>
    <mergeCell ref="J83:J98"/>
    <mergeCell ref="A81:A82"/>
    <mergeCell ref="B81:B82"/>
    <mergeCell ref="C81:C82"/>
    <mergeCell ref="D81:D82"/>
    <mergeCell ref="E81:E82"/>
    <mergeCell ref="F81:F82"/>
    <mergeCell ref="G73:H73"/>
    <mergeCell ref="I73:J73"/>
    <mergeCell ref="K73:L73"/>
    <mergeCell ref="F75:F78"/>
    <mergeCell ref="G80:H80"/>
    <mergeCell ref="I80:J80"/>
    <mergeCell ref="K80:L80"/>
    <mergeCell ref="A73:A74"/>
    <mergeCell ref="B73:B74"/>
    <mergeCell ref="C73:C74"/>
    <mergeCell ref="D73:D74"/>
    <mergeCell ref="E73:E74"/>
    <mergeCell ref="F73:F74"/>
    <mergeCell ref="I58:J58"/>
    <mergeCell ref="K58:L58"/>
    <mergeCell ref="F60:F70"/>
    <mergeCell ref="G72:H72"/>
    <mergeCell ref="I72:J72"/>
    <mergeCell ref="K72:L72"/>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9"/>
    <mergeCell ref="B5:B9"/>
    <mergeCell ref="C5:C9"/>
    <mergeCell ref="D5:D9"/>
    <mergeCell ref="F5:F55"/>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6"/>
  <sheetViews>
    <sheetView topLeftCell="A7" workbookViewId="0">
      <selection activeCell="F11" sqref="F11"/>
    </sheetView>
  </sheetViews>
  <sheetFormatPr defaultRowHeight="13.5" x14ac:dyDescent="0.15"/>
  <cols>
    <col min="3" max="3" width="20.875" customWidth="1"/>
    <col min="6" max="6" width="19.375" customWidth="1"/>
  </cols>
  <sheetData>
    <row r="3" spans="3:7" x14ac:dyDescent="0.15">
      <c r="C3" t="s">
        <v>305</v>
      </c>
      <c r="F3" t="s">
        <v>310</v>
      </c>
    </row>
    <row r="4" spans="3:7" ht="14.25" x14ac:dyDescent="0.15">
      <c r="C4" s="80" t="s">
        <v>6</v>
      </c>
      <c r="D4" s="81">
        <v>1</v>
      </c>
      <c r="F4" s="79" t="s">
        <v>250</v>
      </c>
      <c r="G4" s="79">
        <v>1</v>
      </c>
    </row>
    <row r="5" spans="3:7" ht="14.25" x14ac:dyDescent="0.15">
      <c r="C5" s="82" t="s">
        <v>230</v>
      </c>
      <c r="D5" s="81">
        <v>2</v>
      </c>
      <c r="F5" s="79" t="s">
        <v>254</v>
      </c>
      <c r="G5" s="79">
        <v>2</v>
      </c>
    </row>
    <row r="6" spans="3:7" ht="14.25" x14ac:dyDescent="0.15">
      <c r="C6" s="83" t="s">
        <v>8</v>
      </c>
      <c r="D6" s="81">
        <v>3</v>
      </c>
      <c r="F6" s="79" t="s">
        <v>256</v>
      </c>
      <c r="G6" s="79">
        <v>3</v>
      </c>
    </row>
    <row r="7" spans="3:7" ht="14.25" x14ac:dyDescent="0.15">
      <c r="C7" s="83" t="s">
        <v>12</v>
      </c>
      <c r="D7" s="81">
        <v>4</v>
      </c>
      <c r="F7" s="79" t="s">
        <v>258</v>
      </c>
      <c r="G7" s="79">
        <v>4</v>
      </c>
    </row>
    <row r="8" spans="3:7" ht="14.25" x14ac:dyDescent="0.15">
      <c r="C8" s="83" t="s">
        <v>13</v>
      </c>
      <c r="D8" s="81">
        <v>5</v>
      </c>
      <c r="F8" s="79" t="s">
        <v>311</v>
      </c>
      <c r="G8" s="79">
        <v>5</v>
      </c>
    </row>
    <row r="9" spans="3:7" ht="14.25" x14ac:dyDescent="0.15">
      <c r="C9" s="83" t="s">
        <v>14</v>
      </c>
      <c r="D9" s="81">
        <v>6</v>
      </c>
      <c r="F9" s="79" t="s">
        <v>313</v>
      </c>
      <c r="G9" s="79">
        <v>6</v>
      </c>
    </row>
    <row r="10" spans="3:7" ht="14.25" x14ac:dyDescent="0.15">
      <c r="C10" s="83" t="s">
        <v>16</v>
      </c>
      <c r="D10" s="81">
        <v>7</v>
      </c>
      <c r="F10" s="79" t="s">
        <v>331</v>
      </c>
      <c r="G10" s="79">
        <v>7</v>
      </c>
    </row>
    <row r="11" spans="3:7" ht="14.25" x14ac:dyDescent="0.15">
      <c r="C11" s="83" t="s">
        <v>18</v>
      </c>
      <c r="D11" s="81">
        <v>8</v>
      </c>
      <c r="F11" s="79" t="s">
        <v>314</v>
      </c>
      <c r="G11" s="79">
        <v>8</v>
      </c>
    </row>
    <row r="12" spans="3:7" ht="14.25" x14ac:dyDescent="0.15">
      <c r="C12" s="83" t="s">
        <v>20</v>
      </c>
      <c r="D12" s="81">
        <v>9</v>
      </c>
      <c r="F12" s="79" t="s">
        <v>315</v>
      </c>
      <c r="G12" s="79">
        <v>9</v>
      </c>
    </row>
    <row r="13" spans="3:7" ht="14.25" x14ac:dyDescent="0.15">
      <c r="C13" s="83" t="s">
        <v>22</v>
      </c>
      <c r="D13" s="81">
        <v>10</v>
      </c>
      <c r="F13" s="79" t="s">
        <v>316</v>
      </c>
      <c r="G13" s="79">
        <v>10</v>
      </c>
    </row>
    <row r="14" spans="3:7" ht="14.25" x14ac:dyDescent="0.15">
      <c r="C14" s="83" t="s">
        <v>24</v>
      </c>
      <c r="D14" s="81">
        <v>11</v>
      </c>
      <c r="F14" s="79" t="s">
        <v>317</v>
      </c>
      <c r="G14" s="79">
        <v>11</v>
      </c>
    </row>
    <row r="15" spans="3:7" ht="14.25" x14ac:dyDescent="0.15">
      <c r="C15" s="83" t="s">
        <v>25</v>
      </c>
      <c r="D15" s="81">
        <v>12</v>
      </c>
      <c r="F15" s="79" t="s">
        <v>318</v>
      </c>
      <c r="G15" s="79">
        <v>12</v>
      </c>
    </row>
    <row r="16" spans="3:7" ht="14.25" x14ac:dyDescent="0.15">
      <c r="C16" s="83" t="s">
        <v>306</v>
      </c>
      <c r="D16" s="81">
        <v>13</v>
      </c>
      <c r="F16" s="79" t="s">
        <v>319</v>
      </c>
      <c r="G16" s="79">
        <v>13</v>
      </c>
    </row>
    <row r="17" spans="3:7" ht="14.25" x14ac:dyDescent="0.15">
      <c r="C17" s="83" t="s">
        <v>307</v>
      </c>
      <c r="D17" s="81">
        <v>14</v>
      </c>
      <c r="F17" s="79" t="s">
        <v>320</v>
      </c>
      <c r="G17" s="79">
        <v>14</v>
      </c>
    </row>
    <row r="18" spans="3:7" ht="14.25" x14ac:dyDescent="0.15">
      <c r="C18" s="80" t="s">
        <v>49</v>
      </c>
      <c r="D18" s="81">
        <v>15</v>
      </c>
      <c r="F18" s="79" t="s">
        <v>321</v>
      </c>
      <c r="G18" s="79">
        <v>15</v>
      </c>
    </row>
    <row r="19" spans="3:7" ht="14.25" x14ac:dyDescent="0.15">
      <c r="C19" s="80" t="s">
        <v>50</v>
      </c>
      <c r="D19" s="81">
        <v>16</v>
      </c>
      <c r="F19" s="79" t="s">
        <v>322</v>
      </c>
      <c r="G19" s="79">
        <v>16</v>
      </c>
    </row>
    <row r="20" spans="3:7" ht="14.25" x14ac:dyDescent="0.15">
      <c r="C20" s="80" t="s">
        <v>51</v>
      </c>
      <c r="D20" s="81">
        <v>17</v>
      </c>
      <c r="F20" s="79" t="s">
        <v>323</v>
      </c>
      <c r="G20" s="79">
        <v>17</v>
      </c>
    </row>
    <row r="21" spans="3:7" ht="14.25" x14ac:dyDescent="0.15">
      <c r="C21" s="80" t="s">
        <v>52</v>
      </c>
      <c r="D21" s="81">
        <v>18</v>
      </c>
      <c r="F21" s="79" t="s">
        <v>324</v>
      </c>
      <c r="G21" s="79">
        <v>18</v>
      </c>
    </row>
    <row r="22" spans="3:7" ht="14.25" x14ac:dyDescent="0.15">
      <c r="C22" s="80" t="s">
        <v>53</v>
      </c>
      <c r="D22" s="81">
        <v>19</v>
      </c>
      <c r="F22" s="79" t="s">
        <v>312</v>
      </c>
      <c r="G22" s="79">
        <v>19</v>
      </c>
    </row>
    <row r="23" spans="3:7" ht="14.25" x14ac:dyDescent="0.15">
      <c r="C23" s="80" t="s">
        <v>232</v>
      </c>
      <c r="D23" s="81">
        <v>20</v>
      </c>
      <c r="F23" s="79" t="s">
        <v>325</v>
      </c>
      <c r="G23" s="79">
        <v>20</v>
      </c>
    </row>
    <row r="24" spans="3:7" ht="14.25" x14ac:dyDescent="0.15">
      <c r="C24" s="80" t="s">
        <v>54</v>
      </c>
      <c r="D24" s="81">
        <v>21</v>
      </c>
      <c r="F24" s="79" t="s">
        <v>326</v>
      </c>
      <c r="G24" s="79">
        <v>21</v>
      </c>
    </row>
    <row r="25" spans="3:7" ht="14.25" x14ac:dyDescent="0.15">
      <c r="C25" s="80" t="s">
        <v>55</v>
      </c>
      <c r="D25" s="81">
        <v>22</v>
      </c>
      <c r="F25" s="79" t="s">
        <v>327</v>
      </c>
      <c r="G25" s="79">
        <v>22</v>
      </c>
    </row>
    <row r="26" spans="3:7" ht="14.25" x14ac:dyDescent="0.15">
      <c r="C26" s="80" t="s">
        <v>56</v>
      </c>
      <c r="D26" s="81">
        <v>23</v>
      </c>
      <c r="F26" s="79" t="s">
        <v>328</v>
      </c>
      <c r="G26" s="79">
        <v>23</v>
      </c>
    </row>
    <row r="27" spans="3:7" ht="14.25" x14ac:dyDescent="0.15">
      <c r="C27" s="80" t="s">
        <v>57</v>
      </c>
      <c r="D27" s="81">
        <v>24</v>
      </c>
      <c r="F27" s="79" t="s">
        <v>329</v>
      </c>
      <c r="G27" s="79">
        <v>24</v>
      </c>
    </row>
    <row r="28" spans="3:7" ht="14.25" x14ac:dyDescent="0.15">
      <c r="C28" s="80" t="s">
        <v>308</v>
      </c>
      <c r="D28" s="81">
        <v>25</v>
      </c>
      <c r="F28" s="79" t="s">
        <v>330</v>
      </c>
      <c r="G28" s="79">
        <v>25</v>
      </c>
    </row>
    <row r="29" spans="3:7" ht="14.25" x14ac:dyDescent="0.15">
      <c r="C29" s="80" t="s">
        <v>59</v>
      </c>
      <c r="D29" s="81">
        <v>26</v>
      </c>
    </row>
    <row r="30" spans="3:7" ht="14.25" x14ac:dyDescent="0.15">
      <c r="C30" s="80" t="s">
        <v>60</v>
      </c>
      <c r="D30" s="81">
        <v>27</v>
      </c>
    </row>
    <row r="31" spans="3:7" ht="14.25" x14ac:dyDescent="0.15">
      <c r="C31" s="80" t="s">
        <v>61</v>
      </c>
      <c r="D31" s="81">
        <v>28</v>
      </c>
    </row>
    <row r="32" spans="3:7" ht="14.25" x14ac:dyDescent="0.15">
      <c r="C32" s="80" t="s">
        <v>62</v>
      </c>
      <c r="D32" s="81">
        <v>29</v>
      </c>
    </row>
    <row r="33" spans="3:4" ht="14.25" x14ac:dyDescent="0.15">
      <c r="C33" s="80" t="s">
        <v>63</v>
      </c>
      <c r="D33" s="81">
        <v>30</v>
      </c>
    </row>
    <row r="34" spans="3:4" ht="14.25" x14ac:dyDescent="0.15">
      <c r="C34" s="80" t="s">
        <v>64</v>
      </c>
      <c r="D34" s="81">
        <v>31</v>
      </c>
    </row>
    <row r="35" spans="3:4" ht="14.25" x14ac:dyDescent="0.15">
      <c r="C35" s="80" t="s">
        <v>227</v>
      </c>
      <c r="D35" s="81">
        <v>32</v>
      </c>
    </row>
    <row r="36" spans="3:4" ht="14.25" x14ac:dyDescent="0.15">
      <c r="C36" s="80" t="s">
        <v>65</v>
      </c>
      <c r="D36" s="81">
        <v>33</v>
      </c>
    </row>
    <row r="37" spans="3:4" ht="14.25" x14ac:dyDescent="0.15">
      <c r="C37" s="80" t="s">
        <v>66</v>
      </c>
      <c r="D37" s="81">
        <v>34</v>
      </c>
    </row>
    <row r="38" spans="3:4" ht="14.25" x14ac:dyDescent="0.15">
      <c r="C38" s="80" t="s">
        <v>67</v>
      </c>
      <c r="D38" s="81">
        <v>35</v>
      </c>
    </row>
    <row r="39" spans="3:4" ht="14.25" x14ac:dyDescent="0.15">
      <c r="C39" s="80" t="s">
        <v>68</v>
      </c>
      <c r="D39" s="81">
        <v>36</v>
      </c>
    </row>
    <row r="40" spans="3:4" ht="14.25" x14ac:dyDescent="0.15">
      <c r="C40" s="80" t="s">
        <v>231</v>
      </c>
      <c r="D40" s="81">
        <v>37</v>
      </c>
    </row>
    <row r="41" spans="3:4" ht="14.25" x14ac:dyDescent="0.15">
      <c r="C41" s="80" t="s">
        <v>150</v>
      </c>
      <c r="D41" s="81">
        <v>38</v>
      </c>
    </row>
    <row r="42" spans="3:4" ht="14.25" x14ac:dyDescent="0.15">
      <c r="C42" s="80" t="s">
        <v>69</v>
      </c>
      <c r="D42" s="81">
        <v>39</v>
      </c>
    </row>
    <row r="43" spans="3:4" ht="14.25" x14ac:dyDescent="0.15">
      <c r="C43" s="80" t="s">
        <v>151</v>
      </c>
      <c r="D43" s="81">
        <v>40</v>
      </c>
    </row>
    <row r="44" spans="3:4" ht="14.25" x14ac:dyDescent="0.15">
      <c r="C44" s="80" t="s">
        <v>152</v>
      </c>
      <c r="D44" s="81">
        <v>41</v>
      </c>
    </row>
    <row r="45" spans="3:4" ht="14.25" x14ac:dyDescent="0.15">
      <c r="C45" s="80" t="s">
        <v>153</v>
      </c>
      <c r="D45" s="81">
        <v>42</v>
      </c>
    </row>
    <row r="46" spans="3:4" ht="14.25" x14ac:dyDescent="0.15">
      <c r="C46" s="80" t="s">
        <v>154</v>
      </c>
      <c r="D46" s="81">
        <v>43</v>
      </c>
    </row>
    <row r="47" spans="3:4" ht="14.25" x14ac:dyDescent="0.15">
      <c r="C47" s="80" t="s">
        <v>155</v>
      </c>
      <c r="D47" s="81">
        <v>44</v>
      </c>
    </row>
    <row r="48" spans="3:4" ht="14.25" x14ac:dyDescent="0.15">
      <c r="C48" s="80" t="s">
        <v>156</v>
      </c>
      <c r="D48" s="81">
        <v>45</v>
      </c>
    </row>
    <row r="49" spans="3:4" ht="14.25" x14ac:dyDescent="0.15">
      <c r="C49" s="80" t="s">
        <v>157</v>
      </c>
      <c r="D49" s="81">
        <v>46</v>
      </c>
    </row>
    <row r="50" spans="3:4" ht="14.25" x14ac:dyDescent="0.15">
      <c r="C50" s="80" t="s">
        <v>158</v>
      </c>
      <c r="D50" s="81">
        <v>47</v>
      </c>
    </row>
    <row r="51" spans="3:4" ht="14.25" x14ac:dyDescent="0.15">
      <c r="C51" s="80" t="s">
        <v>159</v>
      </c>
      <c r="D51" s="81">
        <v>48</v>
      </c>
    </row>
    <row r="52" spans="3:4" ht="14.25" x14ac:dyDescent="0.15">
      <c r="C52" s="80" t="s">
        <v>303</v>
      </c>
      <c r="D52" s="81">
        <v>49</v>
      </c>
    </row>
    <row r="53" spans="3:4" ht="14.25" x14ac:dyDescent="0.15">
      <c r="C53" s="80" t="s">
        <v>160</v>
      </c>
      <c r="D53" s="81">
        <v>50</v>
      </c>
    </row>
    <row r="54" spans="3:4" ht="14.25" x14ac:dyDescent="0.15">
      <c r="C54" s="80" t="s">
        <v>161</v>
      </c>
      <c r="D54" s="81">
        <v>51</v>
      </c>
    </row>
    <row r="55" spans="3:4" ht="14.25" x14ac:dyDescent="0.15">
      <c r="C55" s="80" t="s">
        <v>162</v>
      </c>
      <c r="D55" s="81">
        <v>52</v>
      </c>
    </row>
    <row r="56" spans="3:4" ht="14.25" x14ac:dyDescent="0.15">
      <c r="C56" s="80" t="s">
        <v>163</v>
      </c>
      <c r="D56" s="81">
        <v>53</v>
      </c>
    </row>
    <row r="57" spans="3:4" ht="14.25" x14ac:dyDescent="0.15">
      <c r="C57" s="80" t="s">
        <v>164</v>
      </c>
      <c r="D57" s="81">
        <v>54</v>
      </c>
    </row>
    <row r="58" spans="3:4" ht="14.25" x14ac:dyDescent="0.15">
      <c r="C58" s="80" t="s">
        <v>165</v>
      </c>
      <c r="D58" s="81">
        <v>55</v>
      </c>
    </row>
    <row r="59" spans="3:4" ht="14.25" x14ac:dyDescent="0.15">
      <c r="C59" s="80" t="s">
        <v>166</v>
      </c>
      <c r="D59" s="81">
        <v>56</v>
      </c>
    </row>
    <row r="60" spans="3:4" ht="14.25" x14ac:dyDescent="0.15">
      <c r="C60" s="80" t="s">
        <v>167</v>
      </c>
      <c r="D60" s="81">
        <v>57</v>
      </c>
    </row>
    <row r="61" spans="3:4" ht="14.25" x14ac:dyDescent="0.15">
      <c r="C61" s="80" t="s">
        <v>168</v>
      </c>
      <c r="D61" s="81">
        <v>58</v>
      </c>
    </row>
    <row r="62" spans="3:4" ht="14.25" x14ac:dyDescent="0.15">
      <c r="C62" s="80" t="s">
        <v>169</v>
      </c>
      <c r="D62" s="81">
        <v>59</v>
      </c>
    </row>
    <row r="63" spans="3:4" ht="14.25" x14ac:dyDescent="0.15">
      <c r="C63" s="80" t="s">
        <v>170</v>
      </c>
      <c r="D63" s="81">
        <v>60</v>
      </c>
    </row>
    <row r="64" spans="3:4" ht="14.25" x14ac:dyDescent="0.15">
      <c r="C64" s="80" t="s">
        <v>229</v>
      </c>
      <c r="D64" s="81">
        <v>61</v>
      </c>
    </row>
    <row r="65" spans="3:4" ht="14.25" x14ac:dyDescent="0.15">
      <c r="C65" s="80" t="s">
        <v>171</v>
      </c>
      <c r="D65" s="81">
        <v>62</v>
      </c>
    </row>
    <row r="66" spans="3:4" ht="14.25" x14ac:dyDescent="0.15">
      <c r="C66" s="80" t="s">
        <v>172</v>
      </c>
      <c r="D66" s="81">
        <v>63</v>
      </c>
    </row>
    <row r="67" spans="3:4" ht="14.25" x14ac:dyDescent="0.15">
      <c r="C67" s="80" t="s">
        <v>173</v>
      </c>
      <c r="D67" s="81">
        <v>64</v>
      </c>
    </row>
    <row r="68" spans="3:4" ht="14.25" x14ac:dyDescent="0.15">
      <c r="C68" s="80" t="s">
        <v>174</v>
      </c>
      <c r="D68" s="81">
        <v>65</v>
      </c>
    </row>
    <row r="69" spans="3:4" ht="14.25" x14ac:dyDescent="0.15">
      <c r="C69" s="80" t="s">
        <v>175</v>
      </c>
      <c r="D69" s="81">
        <v>66</v>
      </c>
    </row>
    <row r="70" spans="3:4" ht="14.25" x14ac:dyDescent="0.15">
      <c r="C70" s="80" t="s">
        <v>225</v>
      </c>
      <c r="D70" s="81">
        <v>67</v>
      </c>
    </row>
    <row r="71" spans="3:4" ht="14.25" x14ac:dyDescent="0.15">
      <c r="C71" s="80" t="s">
        <v>176</v>
      </c>
      <c r="D71" s="81">
        <v>68</v>
      </c>
    </row>
    <row r="72" spans="3:4" ht="14.25" x14ac:dyDescent="0.15">
      <c r="C72" s="80" t="s">
        <v>177</v>
      </c>
      <c r="D72" s="81">
        <v>69</v>
      </c>
    </row>
    <row r="73" spans="3:4" ht="14.25" x14ac:dyDescent="0.15">
      <c r="C73" s="80" t="s">
        <v>178</v>
      </c>
      <c r="D73" s="81">
        <v>70</v>
      </c>
    </row>
    <row r="74" spans="3:4" ht="14.25" x14ac:dyDescent="0.15">
      <c r="C74" s="80" t="s">
        <v>179</v>
      </c>
      <c r="D74" s="81">
        <v>71</v>
      </c>
    </row>
    <row r="75" spans="3:4" ht="14.25" x14ac:dyDescent="0.15">
      <c r="C75" s="80" t="s">
        <v>180</v>
      </c>
      <c r="D75" s="81">
        <v>72</v>
      </c>
    </row>
    <row r="76" spans="3:4" ht="14.25" x14ac:dyDescent="0.15">
      <c r="C76" s="80" t="s">
        <v>309</v>
      </c>
      <c r="D76" s="81">
        <v>73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BOD</vt:lpstr>
      <vt:lpstr>COD</vt:lpstr>
      <vt:lpstr>全窒素</vt:lpstr>
      <vt:lpstr>全りん</vt:lpstr>
      <vt:lpstr>全亜鉛</vt:lpstr>
      <vt:lpstr>ノニル</vt:lpstr>
      <vt:lpstr>LAS</vt:lpstr>
      <vt:lpstr>vlookupリスト</vt:lpstr>
      <vt:lpstr>BOD!Print_Area</vt:lpstr>
      <vt:lpstr>COD!Print_Area</vt:lpstr>
      <vt:lpstr>LAS!Print_Area</vt:lpstr>
      <vt:lpstr>ノニル!Print_Area</vt:lpstr>
      <vt:lpstr>全りん!Print_Area</vt:lpstr>
      <vt:lpstr>全亜鉛!Print_Area</vt:lpstr>
      <vt:lpstr>全窒素!Print_Area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m.kshn3</dc:creator>
  <cp:lastModifiedBy>千葉県</cp:lastModifiedBy>
  <cp:lastPrinted>2019-06-25T23:53:53Z</cp:lastPrinted>
  <dcterms:created xsi:type="dcterms:W3CDTF">2007-06-19T04:05:43Z</dcterms:created>
  <dcterms:modified xsi:type="dcterms:W3CDTF">2021-10-04T02:07:54Z</dcterms:modified>
</cp:coreProperties>
</file>