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CV002FST03.dpc.pref.chiba.lg.jp\17050_統計課$\02_室班フォルダ\統計分析班\20_産業連関表\30_H27千葉県産業連関表\20 分析ツール\分析ツール(H27)\11 消費転換率・全家構データ修正(R3.7)\"/>
    </mc:Choice>
  </mc:AlternateContent>
  <bookViews>
    <workbookView xWindow="-15" yWindow="-15" windowWidth="11535" windowHeight="10770" tabRatio="1000"/>
  </bookViews>
  <sheets>
    <sheet name="説明" sheetId="22" r:id="rId1"/>
    <sheet name="前提" sheetId="23" r:id="rId2"/>
    <sheet name="測定表" sheetId="5" r:id="rId3"/>
    <sheet name="自給率" sheetId="30" r:id="rId4"/>
    <sheet name="消費転換率" sheetId="29" r:id="rId5"/>
    <sheet name="結果" sheetId="6" r:id="rId6"/>
    <sheet name="結果 (詳細)" sheetId="28" r:id="rId7"/>
    <sheet name="ﾌﾛｰﾁｬｰﾄ" sheetId="21" r:id="rId8"/>
    <sheet name="取引基本表" sheetId="1" r:id="rId9"/>
    <sheet name="投入係数表" sheetId="2" r:id="rId10"/>
    <sheet name="逆行列係数表" sheetId="3" r:id="rId11"/>
    <sheet name="その他の係数" sheetId="4" r:id="rId12"/>
    <sheet name="家計27" sheetId="26" r:id="rId13"/>
  </sheets>
  <externalReferences>
    <externalReference r:id="rId14"/>
  </externalReferences>
  <definedNames>
    <definedName name="_xlnm._FilterDatabase" localSheetId="11" hidden="1">その他の係数!$Q$1:$Q$79</definedName>
    <definedName name="_xlnm._FilterDatabase" localSheetId="6" hidden="1">'結果 (詳細)'!#REF!</definedName>
    <definedName name="_xlnm._FilterDatabase" localSheetId="3" hidden="1">自給率!#REF!</definedName>
    <definedName name="_xlnm._FilterDatabase" localSheetId="4" hidden="1">消費転換率!#REF!</definedName>
    <definedName name="_xlnm._FilterDatabase" localSheetId="2" hidden="1">測定表!$R$1:$R$50</definedName>
    <definedName name="_xlnm.Print_Area" localSheetId="7">ﾌﾛｰﾁｬｰﾄ!$A$1:$R$34</definedName>
    <definedName name="_xlnm.Print_Area" localSheetId="12">家計27!$A$1:$P$257</definedName>
    <definedName name="_xlnm.Print_Area" localSheetId="10">逆行列係数表!$A$1:$AO$43</definedName>
    <definedName name="_xlnm.Print_Area" localSheetId="4">消費転換率!$A$1:$F$25</definedName>
    <definedName name="_xlnm.Print_Area" localSheetId="0">説明!$A$1:$N$29</definedName>
    <definedName name="_xlnm.Print_Area" localSheetId="2">測定表!$A$1:$BO$43</definedName>
    <definedName name="_xlnm.Print_Titles" localSheetId="12">家計27!$10:$15</definedName>
    <definedName name="_xlnm.Print_Titles" localSheetId="10">逆行列係数表!$A:$B,逆行列係数表!$3:$4</definedName>
    <definedName name="_xlnm.Print_Titles" localSheetId="8">取引基本表!$A:$B,取引基本表!$3:$4</definedName>
    <definedName name="_xlnm.Print_Titles" localSheetId="4">消費転換率!$A:$A</definedName>
    <definedName name="_xlnm.Print_Titles" localSheetId="2">測定表!$A:$B</definedName>
    <definedName name="_xlnm.Print_Titles" localSheetId="9">投入係数表!$A:$B</definedName>
    <definedName name="医療用具大分類別生産金額" localSheetId="3">#REF!</definedName>
    <definedName name="医療用具大分類別生産金額">#REF!</definedName>
    <definedName name="事業分類">[1]入力!$C$8</definedName>
    <definedName name="登録リスト">[1]登録!$A$7:$A$8</definedName>
  </definedNames>
  <calcPr calcId="162913"/>
</workbook>
</file>

<file path=xl/calcChain.xml><?xml version="1.0" encoding="utf-8"?>
<calcChain xmlns="http://schemas.openxmlformats.org/spreadsheetml/2006/main">
  <c r="H14" i="4" l="1"/>
  <c r="H41" i="4" l="1"/>
  <c r="H40" i="4"/>
  <c r="H39" i="4"/>
  <c r="H38" i="4"/>
  <c r="H37" i="4"/>
  <c r="H36" i="4"/>
  <c r="H35" i="4"/>
  <c r="H34" i="4"/>
  <c r="H33" i="4"/>
  <c r="H32" i="4"/>
  <c r="H31" i="4"/>
  <c r="H30" i="4"/>
  <c r="H29" i="4"/>
  <c r="H28" i="4"/>
  <c r="H27" i="4"/>
  <c r="H26" i="4"/>
  <c r="H25" i="4"/>
  <c r="H24" i="4"/>
  <c r="H23" i="4"/>
  <c r="H22" i="4"/>
  <c r="H21" i="4"/>
  <c r="H20" i="4"/>
  <c r="H19" i="4"/>
  <c r="H18" i="4"/>
  <c r="H17" i="4"/>
  <c r="H16" i="4"/>
  <c r="H15" i="4"/>
  <c r="H13" i="4"/>
  <c r="H12" i="4"/>
  <c r="H11" i="4"/>
  <c r="H10" i="4"/>
  <c r="H9" i="4"/>
  <c r="H8" i="4"/>
  <c r="H7" i="4"/>
  <c r="H6" i="4"/>
  <c r="H5" i="4"/>
  <c r="F5" i="4" a="1"/>
  <c r="F5" i="4" s="1"/>
  <c r="D5" i="4" a="1"/>
  <c r="D5" i="4" s="1"/>
  <c r="C41" i="30"/>
  <c r="C40" i="30"/>
  <c r="C39" i="30"/>
  <c r="C38" i="30"/>
  <c r="C37" i="30"/>
  <c r="C36" i="30"/>
  <c r="C35" i="30"/>
  <c r="C34" i="30"/>
  <c r="C33" i="30"/>
  <c r="C32" i="30"/>
  <c r="C31" i="30"/>
  <c r="C30" i="30"/>
  <c r="C29" i="30"/>
  <c r="C28" i="30"/>
  <c r="C27" i="30"/>
  <c r="C26" i="30"/>
  <c r="C25" i="30"/>
  <c r="C24" i="30"/>
  <c r="C23" i="30"/>
  <c r="C22" i="30"/>
  <c r="C21" i="30"/>
  <c r="C20" i="30"/>
  <c r="C19" i="30"/>
  <c r="C18" i="30"/>
  <c r="C17" i="30"/>
  <c r="C16" i="30"/>
  <c r="C15" i="30"/>
  <c r="C14" i="30"/>
  <c r="C13" i="30"/>
  <c r="C12" i="30"/>
  <c r="C11" i="30"/>
  <c r="C10" i="30"/>
  <c r="C9" i="30"/>
  <c r="C8" i="30"/>
  <c r="C7" i="30"/>
  <c r="C6" i="30"/>
  <c r="C5" i="30"/>
  <c r="F36" i="4" l="1"/>
  <c r="F28" i="4"/>
  <c r="F20" i="4"/>
  <c r="F8" i="4"/>
  <c r="F39" i="4"/>
  <c r="F31" i="4"/>
  <c r="F23" i="4"/>
  <c r="F15" i="4"/>
  <c r="F11" i="4"/>
  <c r="F38" i="4"/>
  <c r="F34" i="4"/>
  <c r="F30" i="4"/>
  <c r="F26" i="4"/>
  <c r="F22" i="4"/>
  <c r="F18" i="4"/>
  <c r="F14" i="4"/>
  <c r="F10" i="4"/>
  <c r="F6" i="4"/>
  <c r="F40" i="4"/>
  <c r="F32" i="4"/>
  <c r="F24" i="4"/>
  <c r="F16" i="4"/>
  <c r="F12" i="4"/>
  <c r="F35" i="4"/>
  <c r="F27" i="4"/>
  <c r="F19" i="4"/>
  <c r="F7" i="4"/>
  <c r="F41" i="4"/>
  <c r="F37" i="4"/>
  <c r="F33" i="4"/>
  <c r="F29" i="4"/>
  <c r="F25" i="4"/>
  <c r="F21" i="4"/>
  <c r="F17" i="4"/>
  <c r="F13" i="4"/>
  <c r="F9" i="4"/>
  <c r="D36" i="4"/>
  <c r="D32" i="4"/>
  <c r="D20" i="4"/>
  <c r="D12" i="4"/>
  <c r="D39" i="4"/>
  <c r="D35" i="4"/>
  <c r="D31" i="4"/>
  <c r="D27" i="4"/>
  <c r="D23" i="4"/>
  <c r="D19" i="4"/>
  <c r="D15" i="4"/>
  <c r="D11" i="4"/>
  <c r="D7" i="4"/>
  <c r="D40" i="4"/>
  <c r="D24" i="4"/>
  <c r="D8" i="4"/>
  <c r="D38" i="4"/>
  <c r="D34" i="4"/>
  <c r="D30" i="4"/>
  <c r="D26" i="4"/>
  <c r="D22" i="4"/>
  <c r="D18" i="4"/>
  <c r="D14" i="4"/>
  <c r="D10" i="4"/>
  <c r="D6" i="4"/>
  <c r="D28" i="4"/>
  <c r="D16" i="4"/>
  <c r="D41" i="4"/>
  <c r="D37" i="4"/>
  <c r="D33" i="4"/>
  <c r="D29" i="4"/>
  <c r="D25" i="4"/>
  <c r="D21" i="4"/>
  <c r="D17" i="4"/>
  <c r="D13" i="4"/>
  <c r="D9" i="4"/>
  <c r="G31" i="5"/>
  <c r="E31" i="5"/>
  <c r="E28" i="5"/>
  <c r="BI5" i="1" l="1"/>
  <c r="BG41" i="1"/>
  <c r="BG40" i="1"/>
  <c r="BG39" i="1"/>
  <c r="BG38" i="1"/>
  <c r="BG37" i="1"/>
  <c r="BG36" i="1"/>
  <c r="BG35" i="1"/>
  <c r="BG34" i="1"/>
  <c r="BG33" i="1"/>
  <c r="BG32" i="1"/>
  <c r="BG31" i="1"/>
  <c r="BG30" i="1"/>
  <c r="BG29" i="1"/>
  <c r="BG28" i="1"/>
  <c r="BG27" i="1"/>
  <c r="BG26" i="1"/>
  <c r="BG25" i="1"/>
  <c r="BG24" i="1"/>
  <c r="BG23" i="1"/>
  <c r="BG22" i="1"/>
  <c r="BG21" i="1"/>
  <c r="BG20" i="1"/>
  <c r="BG19" i="1"/>
  <c r="BG18" i="1"/>
  <c r="BG17" i="1"/>
  <c r="BG16" i="1"/>
  <c r="BG15" i="1"/>
  <c r="BG14" i="1"/>
  <c r="BG13" i="1"/>
  <c r="BG12" i="1"/>
  <c r="BG11" i="1"/>
  <c r="BG10" i="1"/>
  <c r="BG9" i="1"/>
  <c r="BG8" i="1"/>
  <c r="BG7" i="1"/>
  <c r="BG6" i="1"/>
  <c r="BG5" i="1"/>
  <c r="G28" i="5"/>
  <c r="H28" i="5" s="1"/>
  <c r="L28" i="5" s="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7" i="1"/>
  <c r="C53" i="1"/>
  <c r="BI40" i="1"/>
  <c r="BI39" i="1"/>
  <c r="BI38" i="1"/>
  <c r="BI37" i="1"/>
  <c r="BI36" i="1"/>
  <c r="BI35" i="1"/>
  <c r="BI34" i="1"/>
  <c r="BI33" i="1"/>
  <c r="BI32" i="1"/>
  <c r="BI31" i="1"/>
  <c r="BI30" i="1"/>
  <c r="BI29" i="1"/>
  <c r="BI28" i="1"/>
  <c r="BI27" i="1"/>
  <c r="BI26" i="1"/>
  <c r="BI25" i="1"/>
  <c r="BI24" i="1"/>
  <c r="BI23" i="1"/>
  <c r="BI22" i="1"/>
  <c r="BI21" i="1"/>
  <c r="BI20" i="1"/>
  <c r="BI19" i="1"/>
  <c r="BI18" i="1"/>
  <c r="BI17" i="1"/>
  <c r="BI16" i="1"/>
  <c r="BI15" i="1"/>
  <c r="BI13" i="1"/>
  <c r="BI12" i="1"/>
  <c r="BI11" i="1"/>
  <c r="BI10" i="1"/>
  <c r="BI9" i="1"/>
  <c r="BI8" i="1"/>
  <c r="BI7" i="1"/>
  <c r="BI41" i="1"/>
  <c r="C2" i="28"/>
  <c r="N41" i="5"/>
  <c r="N40" i="5"/>
  <c r="N39" i="5"/>
  <c r="N38" i="5"/>
  <c r="N37" i="5"/>
  <c r="N36" i="5"/>
  <c r="Q36" i="5" s="1"/>
  <c r="N35" i="5"/>
  <c r="N34" i="5"/>
  <c r="N33" i="5"/>
  <c r="N32" i="5"/>
  <c r="N31" i="5"/>
  <c r="N30" i="5"/>
  <c r="N29" i="5"/>
  <c r="N28" i="5"/>
  <c r="Q28" i="5" s="1"/>
  <c r="N27" i="5"/>
  <c r="N26" i="5"/>
  <c r="N25" i="5"/>
  <c r="N24" i="5"/>
  <c r="N23" i="5"/>
  <c r="N22" i="5"/>
  <c r="N21" i="5"/>
  <c r="N20" i="5"/>
  <c r="N19" i="5"/>
  <c r="N18" i="5"/>
  <c r="N17" i="5"/>
  <c r="Q17" i="5"/>
  <c r="N16" i="5"/>
  <c r="N15" i="5"/>
  <c r="N14" i="5"/>
  <c r="N13" i="5"/>
  <c r="N12" i="5"/>
  <c r="N11" i="5"/>
  <c r="N10" i="5"/>
  <c r="N9" i="5"/>
  <c r="N8" i="5"/>
  <c r="N7" i="5"/>
  <c r="N6" i="5"/>
  <c r="N5" i="5"/>
  <c r="H31" i="5"/>
  <c r="L31" i="5" s="1"/>
  <c r="Q31" i="5" s="1"/>
  <c r="H3" i="28"/>
  <c r="L3" i="28"/>
  <c r="P3" i="28"/>
  <c r="T3" i="28"/>
  <c r="U2" i="28"/>
  <c r="Q2" i="28"/>
  <c r="M2" i="28"/>
  <c r="I2" i="28"/>
  <c r="F2" i="28"/>
  <c r="F3" i="28"/>
  <c r="E2" i="28"/>
  <c r="E3" i="28"/>
  <c r="D2" i="28"/>
  <c r="D3" i="28"/>
  <c r="AI41" i="5"/>
  <c r="AI40" i="5"/>
  <c r="AI39" i="5"/>
  <c r="AI38" i="5"/>
  <c r="AI37" i="5"/>
  <c r="AI36" i="5"/>
  <c r="AI35" i="5"/>
  <c r="AI34" i="5"/>
  <c r="AI33" i="5"/>
  <c r="AI32" i="5"/>
  <c r="AI31" i="5"/>
  <c r="AI30" i="5"/>
  <c r="AI29" i="5"/>
  <c r="AI28" i="5"/>
  <c r="AI27" i="5"/>
  <c r="AI26" i="5"/>
  <c r="AI25" i="5"/>
  <c r="AI24" i="5"/>
  <c r="AI23" i="5"/>
  <c r="AI22" i="5"/>
  <c r="AI21" i="5"/>
  <c r="AI20" i="5"/>
  <c r="AI19" i="5"/>
  <c r="AI18" i="5"/>
  <c r="AI17" i="5"/>
  <c r="AI16" i="5"/>
  <c r="AI15" i="5"/>
  <c r="AI13" i="5"/>
  <c r="AI12" i="5"/>
  <c r="AI11" i="5"/>
  <c r="AI10" i="5"/>
  <c r="AI9" i="5"/>
  <c r="AI8" i="5"/>
  <c r="AI7" i="5"/>
  <c r="AI5" i="5"/>
  <c r="AE42" i="5"/>
  <c r="P7" i="21"/>
  <c r="P6" i="21"/>
  <c r="O7" i="26"/>
  <c r="M7" i="26"/>
  <c r="O6" i="26"/>
  <c r="M6" i="26"/>
  <c r="M8" i="26" s="1"/>
  <c r="N32" i="21"/>
  <c r="N31" i="21"/>
  <c r="I31" i="21"/>
  <c r="I27" i="21"/>
  <c r="I24" i="21"/>
  <c r="I21" i="21"/>
  <c r="N19" i="21"/>
  <c r="N18" i="21"/>
  <c r="I18" i="21"/>
  <c r="I14" i="21"/>
  <c r="I10" i="21"/>
  <c r="J6" i="21"/>
  <c r="J42" i="5"/>
  <c r="C42" i="5"/>
  <c r="AA41" i="5"/>
  <c r="G41" i="5"/>
  <c r="E41" i="5"/>
  <c r="G40" i="5"/>
  <c r="E40" i="5"/>
  <c r="G39" i="5"/>
  <c r="E39" i="5"/>
  <c r="H39" i="5"/>
  <c r="L39" i="5" s="1"/>
  <c r="Q39" i="5" s="1"/>
  <c r="G38" i="5"/>
  <c r="E38" i="5"/>
  <c r="G37" i="5"/>
  <c r="E37" i="5"/>
  <c r="H37" i="5" s="1"/>
  <c r="L37" i="5" s="1"/>
  <c r="Q37" i="5" s="1"/>
  <c r="G36" i="5"/>
  <c r="E36" i="5"/>
  <c r="G35" i="5"/>
  <c r="E35" i="5"/>
  <c r="H35" i="5" s="1"/>
  <c r="L35" i="5" s="1"/>
  <c r="G34" i="5"/>
  <c r="E34" i="5"/>
  <c r="H38" i="5"/>
  <c r="L38" i="5" s="1"/>
  <c r="G33" i="5"/>
  <c r="E33" i="5"/>
  <c r="G30" i="5"/>
  <c r="E30" i="5"/>
  <c r="H30" i="5" s="1"/>
  <c r="L30" i="5" s="1"/>
  <c r="Q30" i="5" s="1"/>
  <c r="G27" i="5"/>
  <c r="E27" i="5"/>
  <c r="G26" i="5"/>
  <c r="E26" i="5"/>
  <c r="H26" i="5" s="1"/>
  <c r="L26" i="5" s="1"/>
  <c r="Q26" i="5" s="1"/>
  <c r="G25" i="5"/>
  <c r="E25" i="5"/>
  <c r="H25" i="5" s="1"/>
  <c r="L25" i="5" s="1"/>
  <c r="Q25" i="5" s="1"/>
  <c r="G24" i="5"/>
  <c r="E24" i="5"/>
  <c r="G23" i="5"/>
  <c r="E23" i="5"/>
  <c r="H23" i="5" s="1"/>
  <c r="L23" i="5" s="1"/>
  <c r="G22" i="5"/>
  <c r="H22" i="5"/>
  <c r="L22" i="5" s="1"/>
  <c r="Q22" i="5" s="1"/>
  <c r="E22" i="5"/>
  <c r="G21" i="5"/>
  <c r="H21" i="5"/>
  <c r="L21" i="5" s="1"/>
  <c r="Q21" i="5" s="1"/>
  <c r="E21" i="5"/>
  <c r="G20" i="5"/>
  <c r="E20" i="5"/>
  <c r="G19" i="5"/>
  <c r="E19" i="5"/>
  <c r="H19" i="5" s="1"/>
  <c r="L19" i="5" s="1"/>
  <c r="G18" i="5"/>
  <c r="E18" i="5"/>
  <c r="H18" i="5" s="1"/>
  <c r="L18" i="5" s="1"/>
  <c r="Q18" i="5" s="1"/>
  <c r="G17" i="5"/>
  <c r="E17" i="5"/>
  <c r="H17" i="5" s="1"/>
  <c r="L17" i="5" s="1"/>
  <c r="G16" i="5"/>
  <c r="E16" i="5"/>
  <c r="H16" i="5" s="1"/>
  <c r="G15" i="5"/>
  <c r="E15" i="5"/>
  <c r="H15" i="5" s="1"/>
  <c r="L15" i="5" s="1"/>
  <c r="G14" i="5"/>
  <c r="E14" i="5"/>
  <c r="G13" i="5"/>
  <c r="E13" i="5"/>
  <c r="H14" i="5"/>
  <c r="L14" i="5" s="1"/>
  <c r="Q14" i="5" s="1"/>
  <c r="BE14" i="5" s="1"/>
  <c r="T14" i="28" s="1"/>
  <c r="L16" i="5"/>
  <c r="G12" i="5"/>
  <c r="E12" i="5"/>
  <c r="H12" i="5" s="1"/>
  <c r="G11" i="5"/>
  <c r="H11" i="5"/>
  <c r="L11" i="5" s="1"/>
  <c r="Q11" i="5"/>
  <c r="E11" i="5"/>
  <c r="G10" i="5"/>
  <c r="H10" i="5" s="1"/>
  <c r="L10" i="5" s="1"/>
  <c r="E10" i="5"/>
  <c r="G9" i="5"/>
  <c r="E9" i="5"/>
  <c r="G8" i="5"/>
  <c r="E8" i="5"/>
  <c r="H8" i="5"/>
  <c r="L8" i="5" s="1"/>
  <c r="G7" i="5"/>
  <c r="E7" i="5"/>
  <c r="H7" i="5" s="1"/>
  <c r="L7" i="5" s="1"/>
  <c r="Q7" i="5" s="1"/>
  <c r="G6" i="5"/>
  <c r="E6" i="5"/>
  <c r="H6" i="5" s="1"/>
  <c r="L6" i="5" s="1"/>
  <c r="Q6" i="5" s="1"/>
  <c r="G5" i="5"/>
  <c r="E5" i="5"/>
  <c r="AA7" i="5"/>
  <c r="AA5" i="5"/>
  <c r="AA6" i="5"/>
  <c r="AA8" i="5"/>
  <c r="AA9" i="5"/>
  <c r="AA10" i="5"/>
  <c r="AA11" i="5"/>
  <c r="AA12" i="5"/>
  <c r="AA13" i="5"/>
  <c r="AA14" i="5"/>
  <c r="AA15" i="5"/>
  <c r="AA16" i="5"/>
  <c r="AA17" i="5"/>
  <c r="AA18" i="5"/>
  <c r="AA19" i="5"/>
  <c r="AA20" i="5"/>
  <c r="AA21" i="5"/>
  <c r="AA22" i="5"/>
  <c r="AA23" i="5"/>
  <c r="AA24" i="5"/>
  <c r="AA25" i="5"/>
  <c r="AA26" i="5"/>
  <c r="AA27" i="5"/>
  <c r="AA28" i="5"/>
  <c r="AA29" i="5"/>
  <c r="AA30" i="5"/>
  <c r="AA31" i="5"/>
  <c r="AA32" i="5"/>
  <c r="AA33" i="5"/>
  <c r="AA34" i="5"/>
  <c r="AA35" i="5"/>
  <c r="AA36" i="5"/>
  <c r="AA37" i="5"/>
  <c r="AA38" i="5"/>
  <c r="AA39" i="5"/>
  <c r="AA40" i="5"/>
  <c r="H27" i="5"/>
  <c r="L27" i="5"/>
  <c r="H33" i="5"/>
  <c r="L33" i="5" s="1"/>
  <c r="Q33" i="5" s="1"/>
  <c r="H34" i="5"/>
  <c r="L34" i="5" s="1"/>
  <c r="Q34" i="5"/>
  <c r="H36" i="5"/>
  <c r="L36" i="5"/>
  <c r="L12" i="5"/>
  <c r="Q12" i="5" s="1"/>
  <c r="C12" i="28" s="1"/>
  <c r="H24" i="5"/>
  <c r="L24" i="5" s="1"/>
  <c r="Q24" i="5" s="1"/>
  <c r="AW26" i="5"/>
  <c r="L26" i="28" s="1"/>
  <c r="Q15" i="5"/>
  <c r="AS21" i="5"/>
  <c r="H21" i="28" s="1"/>
  <c r="BE22" i="5"/>
  <c r="T22" i="28" s="1"/>
  <c r="AS22" i="5"/>
  <c r="H22" i="28" s="1"/>
  <c r="AW22" i="5"/>
  <c r="L22" i="28" s="1"/>
  <c r="C25" i="28"/>
  <c r="AW33" i="5"/>
  <c r="L33" i="28" s="1"/>
  <c r="C33" i="28"/>
  <c r="BE26" i="5"/>
  <c r="T26" i="28" s="1"/>
  <c r="BA26" i="5"/>
  <c r="P26" i="28" s="1"/>
  <c r="C26" i="28"/>
  <c r="BA37" i="5"/>
  <c r="P37" i="28" s="1"/>
  <c r="AS37" i="5"/>
  <c r="H37" i="28" s="1"/>
  <c r="BE37" i="5"/>
  <c r="T37" i="28" s="1"/>
  <c r="C37" i="28"/>
  <c r="AW37" i="5"/>
  <c r="L37" i="28" s="1"/>
  <c r="AS12" i="5"/>
  <c r="H12" i="28" s="1"/>
  <c r="AS26" i="5"/>
  <c r="H26" i="28" s="1"/>
  <c r="BA34" i="5"/>
  <c r="P34" i="28" s="1"/>
  <c r="AS39" i="5"/>
  <c r="H39" i="28" s="1"/>
  <c r="Q10" i="5" l="1"/>
  <c r="BE10" i="5" s="1"/>
  <c r="T10" i="28" s="1"/>
  <c r="AI42" i="5"/>
  <c r="BA14" i="5"/>
  <c r="P14" i="28" s="1"/>
  <c r="AS14" i="5"/>
  <c r="H14" i="28" s="1"/>
  <c r="Q19" i="5"/>
  <c r="Q38" i="5"/>
  <c r="Q35" i="5"/>
  <c r="AS35" i="5" s="1"/>
  <c r="H35" i="28" s="1"/>
  <c r="AW14" i="5"/>
  <c r="L14" i="28" s="1"/>
  <c r="Q27" i="5"/>
  <c r="BA27" i="5" s="1"/>
  <c r="P27" i="28" s="1"/>
  <c r="Q8" i="5"/>
  <c r="AW8" i="5" s="1"/>
  <c r="L8" i="28" s="1"/>
  <c r="C14" i="28"/>
  <c r="Q16" i="5"/>
  <c r="Q23" i="5"/>
  <c r="H13" i="5"/>
  <c r="L13" i="5" s="1"/>
  <c r="Q13" i="5" s="1"/>
  <c r="C13" i="28" s="1"/>
  <c r="H20" i="5"/>
  <c r="L20" i="5" s="1"/>
  <c r="H40" i="5"/>
  <c r="L40" i="5" s="1"/>
  <c r="Q40" i="5" s="1"/>
  <c r="C40" i="28" s="1"/>
  <c r="H41" i="5"/>
  <c r="L41" i="5" s="1"/>
  <c r="Q41" i="5" s="1"/>
  <c r="AS41" i="5" s="1"/>
  <c r="H41" i="28" s="1"/>
  <c r="E42" i="5"/>
  <c r="H29" i="5" s="1"/>
  <c r="L29" i="5" s="1"/>
  <c r="Q29" i="5" s="1"/>
  <c r="BE29" i="5" s="1"/>
  <c r="T29" i="28" s="1"/>
  <c r="H5" i="5"/>
  <c r="L5" i="5" s="1"/>
  <c r="Q5" i="5" s="1"/>
  <c r="AS5" i="5" s="1"/>
  <c r="H5" i="28" s="1"/>
  <c r="BE31" i="5"/>
  <c r="T31" i="28" s="1"/>
  <c r="AS31" i="5"/>
  <c r="H31" i="28" s="1"/>
  <c r="AW31" i="5"/>
  <c r="L31" i="28" s="1"/>
  <c r="BA31" i="5"/>
  <c r="P31" i="28" s="1"/>
  <c r="BA17" i="5"/>
  <c r="P17" i="28" s="1"/>
  <c r="AW17" i="5"/>
  <c r="L17" i="28" s="1"/>
  <c r="AS17" i="5"/>
  <c r="H17" i="28" s="1"/>
  <c r="BE17" i="5"/>
  <c r="T17" i="28" s="1"/>
  <c r="C17" i="28"/>
  <c r="BE28" i="5"/>
  <c r="T28" i="28" s="1"/>
  <c r="AW28" i="5"/>
  <c r="L28" i="28" s="1"/>
  <c r="C28" i="28"/>
  <c r="AS28" i="5"/>
  <c r="H28" i="28" s="1"/>
  <c r="BA28" i="5"/>
  <c r="P28" i="28" s="1"/>
  <c r="AW36" i="5"/>
  <c r="L36" i="28" s="1"/>
  <c r="AS36" i="5"/>
  <c r="H36" i="28" s="1"/>
  <c r="BE36" i="5"/>
  <c r="T36" i="28" s="1"/>
  <c r="BA36" i="5"/>
  <c r="P36" i="28" s="1"/>
  <c r="C36" i="28"/>
  <c r="C41" i="28"/>
  <c r="AW41" i="5"/>
  <c r="L41" i="28" s="1"/>
  <c r="BE24" i="5"/>
  <c r="T24" i="28" s="1"/>
  <c r="BA24" i="5"/>
  <c r="P24" i="28" s="1"/>
  <c r="AW24" i="5"/>
  <c r="L24" i="28" s="1"/>
  <c r="C24" i="28"/>
  <c r="AS24" i="5"/>
  <c r="H24" i="28" s="1"/>
  <c r="C16" i="28"/>
  <c r="AW16" i="5"/>
  <c r="L16" i="28" s="1"/>
  <c r="BA16" i="5"/>
  <c r="P16" i="28" s="1"/>
  <c r="AS16" i="5"/>
  <c r="H16" i="28" s="1"/>
  <c r="BE16" i="5"/>
  <c r="T16" i="28" s="1"/>
  <c r="C18" i="28"/>
  <c r="AW18" i="5"/>
  <c r="L18" i="28" s="1"/>
  <c r="BE18" i="5"/>
  <c r="T18" i="28" s="1"/>
  <c r="AS18" i="5"/>
  <c r="H18" i="28" s="1"/>
  <c r="BA18" i="5"/>
  <c r="P18" i="28" s="1"/>
  <c r="AS7" i="5"/>
  <c r="H7" i="28" s="1"/>
  <c r="BA7" i="5"/>
  <c r="P7" i="28" s="1"/>
  <c r="BE7" i="5"/>
  <c r="T7" i="28" s="1"/>
  <c r="C7" i="28"/>
  <c r="AW7" i="5"/>
  <c r="L7" i="28" s="1"/>
  <c r="AS33" i="5"/>
  <c r="H33" i="28" s="1"/>
  <c r="BA33" i="5"/>
  <c r="P33" i="28" s="1"/>
  <c r="BE33" i="5"/>
  <c r="T33" i="28" s="1"/>
  <c r="AW30" i="5"/>
  <c r="L30" i="28" s="1"/>
  <c r="BA30" i="5"/>
  <c r="P30" i="28" s="1"/>
  <c r="BE30" i="5"/>
  <c r="T30" i="28" s="1"/>
  <c r="AS30" i="5"/>
  <c r="H30" i="28" s="1"/>
  <c r="C30" i="28"/>
  <c r="AS6" i="5"/>
  <c r="H6" i="28" s="1"/>
  <c r="BE6" i="5"/>
  <c r="T6" i="28" s="1"/>
  <c r="BA6" i="5"/>
  <c r="P6" i="28" s="1"/>
  <c r="AW6" i="5"/>
  <c r="C6" i="28"/>
  <c r="C8" i="28"/>
  <c r="G42" i="5"/>
  <c r="H32" i="5" s="1"/>
  <c r="L32" i="5" s="1"/>
  <c r="Q32" i="5" s="1"/>
  <c r="H9" i="5"/>
  <c r="BE11" i="5"/>
  <c r="T11" i="28" s="1"/>
  <c r="BA11" i="5"/>
  <c r="P11" i="28" s="1"/>
  <c r="AS11" i="5"/>
  <c r="H11" i="28" s="1"/>
  <c r="AW11" i="5"/>
  <c r="L11" i="28" s="1"/>
  <c r="C11" i="28"/>
  <c r="BE13" i="5"/>
  <c r="T13" i="28" s="1"/>
  <c r="BA21" i="5"/>
  <c r="P21" i="28" s="1"/>
  <c r="AW21" i="5"/>
  <c r="L21" i="28" s="1"/>
  <c r="C21" i="28"/>
  <c r="BE21" i="5"/>
  <c r="T21" i="28" s="1"/>
  <c r="BE15" i="5"/>
  <c r="T15" i="28" s="1"/>
  <c r="C15" i="28"/>
  <c r="AS15" i="5"/>
  <c r="H15" i="28" s="1"/>
  <c r="AW27" i="5"/>
  <c r="L27" i="28" s="1"/>
  <c r="C27" i="28"/>
  <c r="BE27" i="5"/>
  <c r="T27" i="28" s="1"/>
  <c r="Q20" i="5"/>
  <c r="AS23" i="5"/>
  <c r="H23" i="28" s="1"/>
  <c r="BA23" i="5"/>
  <c r="P23" i="28" s="1"/>
  <c r="AS25" i="5"/>
  <c r="H25" i="28" s="1"/>
  <c r="BA25" i="5"/>
  <c r="P25" i="28" s="1"/>
  <c r="BE25" i="5"/>
  <c r="T25" i="28" s="1"/>
  <c r="AW25" i="5"/>
  <c r="L25" i="28" s="1"/>
  <c r="AS38" i="5"/>
  <c r="H38" i="28" s="1"/>
  <c r="BA35" i="5"/>
  <c r="P35" i="28" s="1"/>
  <c r="C35" i="28"/>
  <c r="BE35" i="5"/>
  <c r="T35" i="28" s="1"/>
  <c r="AW35" i="5"/>
  <c r="L35" i="28" s="1"/>
  <c r="AS40" i="5"/>
  <c r="H40" i="28" s="1"/>
  <c r="BA40" i="5"/>
  <c r="P40" i="28" s="1"/>
  <c r="BE40" i="5"/>
  <c r="T40" i="28" s="1"/>
  <c r="AW40" i="5"/>
  <c r="L40" i="28" s="1"/>
  <c r="BE34" i="5"/>
  <c r="T34" i="28" s="1"/>
  <c r="C34" i="28"/>
  <c r="AW34" i="5"/>
  <c r="L34" i="28" s="1"/>
  <c r="AW10" i="5"/>
  <c r="L10" i="28" s="1"/>
  <c r="C10" i="28"/>
  <c r="AS10" i="5"/>
  <c r="H10" i="28" s="1"/>
  <c r="BA10" i="5"/>
  <c r="P10" i="28" s="1"/>
  <c r="BA39" i="5"/>
  <c r="P39" i="28" s="1"/>
  <c r="C39" i="28"/>
  <c r="AW39" i="5"/>
  <c r="L39" i="28" s="1"/>
  <c r="BE39" i="5"/>
  <c r="T39" i="28" s="1"/>
  <c r="O8" i="26"/>
  <c r="C31" i="28"/>
  <c r="AW15" i="5"/>
  <c r="L15" i="28" s="1"/>
  <c r="BA15" i="5"/>
  <c r="P15" i="28" s="1"/>
  <c r="AS27" i="5"/>
  <c r="H27" i="28" s="1"/>
  <c r="AS34" i="5"/>
  <c r="H34" i="28" s="1"/>
  <c r="BA12" i="5"/>
  <c r="P12" i="28" s="1"/>
  <c r="AW12" i="5"/>
  <c r="L12" i="28" s="1"/>
  <c r="BE12" i="5"/>
  <c r="T12" i="28" s="1"/>
  <c r="BA22" i="5"/>
  <c r="P22" i="28" s="1"/>
  <c r="C22" i="28"/>
  <c r="BI42" i="1"/>
  <c r="AW38" i="5" l="1"/>
  <c r="L38" i="28" s="1"/>
  <c r="BA38" i="5"/>
  <c r="P38" i="28" s="1"/>
  <c r="AW13" i="5"/>
  <c r="L13" i="28" s="1"/>
  <c r="BE8" i="5"/>
  <c r="T8" i="28" s="1"/>
  <c r="C23" i="28"/>
  <c r="AW23" i="5"/>
  <c r="L23" i="28" s="1"/>
  <c r="BE23" i="5"/>
  <c r="T23" i="28" s="1"/>
  <c r="BA19" i="5"/>
  <c r="P19" i="28" s="1"/>
  <c r="AW19" i="5"/>
  <c r="L19" i="28" s="1"/>
  <c r="C19" i="28"/>
  <c r="BE19" i="5"/>
  <c r="T19" i="28" s="1"/>
  <c r="AS19" i="5"/>
  <c r="H19" i="28" s="1"/>
  <c r="C38" i="28"/>
  <c r="AS13" i="5"/>
  <c r="H13" i="28" s="1"/>
  <c r="AS8" i="5"/>
  <c r="H8" i="28" s="1"/>
  <c r="BE38" i="5"/>
  <c r="T38" i="28" s="1"/>
  <c r="BA13" i="5"/>
  <c r="P13" i="28" s="1"/>
  <c r="BA8" i="5"/>
  <c r="P8" i="28" s="1"/>
  <c r="C29" i="28"/>
  <c r="BA41" i="5"/>
  <c r="P41" i="28" s="1"/>
  <c r="AS29" i="5"/>
  <c r="H29" i="28" s="1"/>
  <c r="BE41" i="5"/>
  <c r="T41" i="28" s="1"/>
  <c r="AW29" i="5"/>
  <c r="L29" i="28" s="1"/>
  <c r="BA29" i="5"/>
  <c r="P29" i="28" s="1"/>
  <c r="C5" i="28"/>
  <c r="BA5" i="5"/>
  <c r="P5" i="28" s="1"/>
  <c r="AW5" i="5"/>
  <c r="L5" i="28" s="1"/>
  <c r="BE5" i="5"/>
  <c r="T5" i="28" s="1"/>
  <c r="AW32" i="5"/>
  <c r="L32" i="28" s="1"/>
  <c r="C32" i="28"/>
  <c r="BE32" i="5"/>
  <c r="T32" i="28" s="1"/>
  <c r="BA32" i="5"/>
  <c r="P32" i="28" s="1"/>
  <c r="AS32" i="5"/>
  <c r="H32" i="28" s="1"/>
  <c r="L6" i="28"/>
  <c r="AS20" i="5"/>
  <c r="H20" i="28" s="1"/>
  <c r="C20" i="28"/>
  <c r="AW20" i="5"/>
  <c r="L20" i="28" s="1"/>
  <c r="BE20" i="5"/>
  <c r="T20" i="28" s="1"/>
  <c r="BA20" i="5"/>
  <c r="P20" i="28" s="1"/>
  <c r="L9" i="5"/>
  <c r="H42" i="5"/>
  <c r="Q9" i="5" l="1"/>
  <c r="L42" i="5"/>
  <c r="BE9" i="5" l="1"/>
  <c r="BA9" i="5"/>
  <c r="AW9" i="5"/>
  <c r="AS9" i="5"/>
  <c r="C9" i="28"/>
  <c r="C42" i="28" s="1"/>
  <c r="Q42" i="5"/>
  <c r="Y5" i="5" a="1"/>
  <c r="S5" i="5" a="1"/>
  <c r="L2" i="21"/>
  <c r="E6" i="6"/>
  <c r="L9" i="28" l="1"/>
  <c r="L42" i="28" s="1"/>
  <c r="AW42" i="5"/>
  <c r="Y9" i="5"/>
  <c r="Y36" i="5"/>
  <c r="Y20" i="5"/>
  <c r="Y38" i="5"/>
  <c r="Y13" i="5"/>
  <c r="Y35" i="5"/>
  <c r="Y25" i="5"/>
  <c r="Y7" i="5"/>
  <c r="Y34" i="5"/>
  <c r="Y14" i="5"/>
  <c r="Y8" i="5"/>
  <c r="Y24" i="5"/>
  <c r="Y41" i="5"/>
  <c r="Y18" i="5"/>
  <c r="Y22" i="5"/>
  <c r="Y32" i="5"/>
  <c r="Y17" i="5"/>
  <c r="Y29" i="5"/>
  <c r="Y33" i="5"/>
  <c r="Y37" i="5"/>
  <c r="Y39" i="5"/>
  <c r="Y21" i="5"/>
  <c r="Y11" i="5"/>
  <c r="Y26" i="5"/>
  <c r="Y28" i="5"/>
  <c r="Y15" i="5"/>
  <c r="Y23" i="5"/>
  <c r="Y6" i="5"/>
  <c r="Y16" i="5"/>
  <c r="Y30" i="5"/>
  <c r="Y27" i="5"/>
  <c r="Y12" i="5"/>
  <c r="Y31" i="5"/>
  <c r="Y10" i="5"/>
  <c r="Y5" i="5"/>
  <c r="Y19" i="5"/>
  <c r="Y40" i="5"/>
  <c r="F11" i="6"/>
  <c r="I6" i="21"/>
  <c r="E7" i="6"/>
  <c r="P9" i="28"/>
  <c r="P42" i="28" s="1"/>
  <c r="BA42" i="5"/>
  <c r="B7" i="21" s="1"/>
  <c r="S27" i="5"/>
  <c r="U27" i="5" s="1"/>
  <c r="S39" i="5"/>
  <c r="U39" i="5" s="1"/>
  <c r="S25" i="5"/>
  <c r="U25" i="5" s="1"/>
  <c r="S7" i="5"/>
  <c r="U7" i="5" s="1"/>
  <c r="S26" i="5"/>
  <c r="U26" i="5" s="1"/>
  <c r="S36" i="5"/>
  <c r="U36" i="5" s="1"/>
  <c r="S12" i="5"/>
  <c r="U12" i="5" s="1"/>
  <c r="S41" i="5"/>
  <c r="U41" i="5" s="1"/>
  <c r="S15" i="5"/>
  <c r="U15" i="5" s="1"/>
  <c r="S5" i="5"/>
  <c r="S19" i="5"/>
  <c r="U19" i="5" s="1"/>
  <c r="S18" i="5"/>
  <c r="U18" i="5" s="1"/>
  <c r="S24" i="5"/>
  <c r="U24" i="5" s="1"/>
  <c r="S20" i="5"/>
  <c r="U20" i="5" s="1"/>
  <c r="S11" i="5"/>
  <c r="U11" i="5" s="1"/>
  <c r="S30" i="5"/>
  <c r="U30" i="5" s="1"/>
  <c r="S34" i="5"/>
  <c r="U34" i="5" s="1"/>
  <c r="S8" i="5"/>
  <c r="U8" i="5" s="1"/>
  <c r="S37" i="5"/>
  <c r="U37" i="5" s="1"/>
  <c r="S31" i="5"/>
  <c r="U31" i="5" s="1"/>
  <c r="S13" i="5"/>
  <c r="U13" i="5" s="1"/>
  <c r="S21" i="5"/>
  <c r="U21" i="5" s="1"/>
  <c r="S40" i="5"/>
  <c r="U40" i="5" s="1"/>
  <c r="S35" i="5"/>
  <c r="U35" i="5" s="1"/>
  <c r="S14" i="5"/>
  <c r="U14" i="5" s="1"/>
  <c r="S32" i="5"/>
  <c r="U32" i="5" s="1"/>
  <c r="S16" i="5"/>
  <c r="U16" i="5" s="1"/>
  <c r="S38" i="5"/>
  <c r="U38" i="5" s="1"/>
  <c r="S17" i="5"/>
  <c r="U17" i="5" s="1"/>
  <c r="S33" i="5"/>
  <c r="U33" i="5" s="1"/>
  <c r="S29" i="5"/>
  <c r="U29" i="5" s="1"/>
  <c r="S10" i="5"/>
  <c r="U10" i="5" s="1"/>
  <c r="S22" i="5"/>
  <c r="U22" i="5" s="1"/>
  <c r="S9" i="5"/>
  <c r="U9" i="5" s="1"/>
  <c r="S6" i="5"/>
  <c r="U6" i="5" s="1"/>
  <c r="S23" i="5"/>
  <c r="U23" i="5" s="1"/>
  <c r="S28" i="5"/>
  <c r="U28" i="5" s="1"/>
  <c r="H9" i="28"/>
  <c r="H42" i="28" s="1"/>
  <c r="AS42" i="5"/>
  <c r="T9" i="28"/>
  <c r="T42" i="28" s="1"/>
  <c r="BE42" i="5"/>
  <c r="AC10" i="5" l="1"/>
  <c r="AC30" i="5"/>
  <c r="AC15" i="5"/>
  <c r="AC21" i="5"/>
  <c r="AC29" i="5"/>
  <c r="AC18" i="5"/>
  <c r="AC14" i="5"/>
  <c r="AC35" i="5"/>
  <c r="AC36" i="5"/>
  <c r="O6" i="21"/>
  <c r="F12" i="6"/>
  <c r="AC40" i="5"/>
  <c r="AC31" i="5"/>
  <c r="AC16" i="5"/>
  <c r="AC28" i="5"/>
  <c r="AC39" i="5"/>
  <c r="AC17" i="5"/>
  <c r="AC41" i="5"/>
  <c r="AC34" i="5"/>
  <c r="AC13" i="5"/>
  <c r="AC9" i="5"/>
  <c r="B9" i="21"/>
  <c r="U5" i="5"/>
  <c r="S42" i="5"/>
  <c r="H10" i="21" s="1"/>
  <c r="AC19" i="5"/>
  <c r="AC12" i="5"/>
  <c r="AC6" i="5"/>
  <c r="AC26" i="5"/>
  <c r="AC37" i="5"/>
  <c r="AC32" i="5"/>
  <c r="AC24" i="5"/>
  <c r="AC7" i="5"/>
  <c r="AC38" i="5"/>
  <c r="F13" i="6"/>
  <c r="O7" i="21"/>
  <c r="Y42" i="5"/>
  <c r="AC5" i="5"/>
  <c r="AC27" i="5"/>
  <c r="AC23" i="5"/>
  <c r="AC11" i="5"/>
  <c r="AC33" i="5"/>
  <c r="AC22" i="5"/>
  <c r="AC8" i="5"/>
  <c r="AC25" i="5"/>
  <c r="AC20" i="5"/>
  <c r="W5" i="5" l="1" a="1"/>
  <c r="U42" i="5"/>
  <c r="H14" i="21" s="1"/>
  <c r="AC42" i="5"/>
  <c r="W27" i="5" l="1"/>
  <c r="W6" i="5"/>
  <c r="W40" i="5"/>
  <c r="W15" i="5"/>
  <c r="W20" i="5"/>
  <c r="W13" i="5"/>
  <c r="W29" i="5"/>
  <c r="W41" i="5"/>
  <c r="W34" i="5"/>
  <c r="W37" i="5"/>
  <c r="W19" i="5"/>
  <c r="W33" i="5"/>
  <c r="W22" i="5"/>
  <c r="W5" i="5"/>
  <c r="W36" i="5"/>
  <c r="W26" i="5"/>
  <c r="W16" i="5"/>
  <c r="W12" i="5"/>
  <c r="W39" i="5"/>
  <c r="W14" i="5"/>
  <c r="W32" i="5"/>
  <c r="W9" i="5"/>
  <c r="W10" i="5"/>
  <c r="W7" i="5"/>
  <c r="W8" i="5"/>
  <c r="W21" i="5"/>
  <c r="W30" i="5"/>
  <c r="W23" i="5"/>
  <c r="W38" i="5"/>
  <c r="W17" i="5"/>
  <c r="W18" i="5"/>
  <c r="W24" i="5"/>
  <c r="W11" i="5"/>
  <c r="W35" i="5"/>
  <c r="W31" i="5"/>
  <c r="W28" i="5"/>
  <c r="W25" i="5"/>
  <c r="H21" i="21"/>
  <c r="AG42" i="5"/>
  <c r="D24" i="28" l="1"/>
  <c r="BB24" i="5"/>
  <c r="Q24" i="28" s="1"/>
  <c r="AX24" i="5"/>
  <c r="M24" i="28" s="1"/>
  <c r="BF24" i="5"/>
  <c r="U24" i="28" s="1"/>
  <c r="AT24" i="5"/>
  <c r="I24" i="28" s="1"/>
  <c r="BF7" i="5"/>
  <c r="U7" i="28" s="1"/>
  <c r="AT7" i="5"/>
  <c r="I7" i="28" s="1"/>
  <c r="BB7" i="5"/>
  <c r="Q7" i="28" s="1"/>
  <c r="AX7" i="5"/>
  <c r="M7" i="28" s="1"/>
  <c r="D7" i="28"/>
  <c r="D26" i="28"/>
  <c r="AX26" i="5"/>
  <c r="M26" i="28" s="1"/>
  <c r="BF26" i="5"/>
  <c r="U26" i="28" s="1"/>
  <c r="AT26" i="5"/>
  <c r="I26" i="28" s="1"/>
  <c r="BB26" i="5"/>
  <c r="Q26" i="28" s="1"/>
  <c r="AT41" i="5"/>
  <c r="I41" i="28" s="1"/>
  <c r="AX41" i="5"/>
  <c r="M41" i="28" s="1"/>
  <c r="D41" i="28"/>
  <c r="BF41" i="5"/>
  <c r="U41" i="28" s="1"/>
  <c r="BB41" i="5"/>
  <c r="Q41" i="28" s="1"/>
  <c r="BF10" i="5"/>
  <c r="U10" i="28" s="1"/>
  <c r="AT10" i="5"/>
  <c r="I10" i="28" s="1"/>
  <c r="AX10" i="5"/>
  <c r="M10" i="28" s="1"/>
  <c r="D10" i="28"/>
  <c r="BB10" i="5"/>
  <c r="Q10" i="28" s="1"/>
  <c r="BF29" i="5"/>
  <c r="U29" i="28" s="1"/>
  <c r="D29" i="28"/>
  <c r="AT29" i="5"/>
  <c r="I29" i="28" s="1"/>
  <c r="BB29" i="5"/>
  <c r="Q29" i="28" s="1"/>
  <c r="AX29" i="5"/>
  <c r="M29" i="28" s="1"/>
  <c r="AK37" i="5"/>
  <c r="AM37" i="5" s="1"/>
  <c r="AK21" i="5"/>
  <c r="AM21" i="5" s="1"/>
  <c r="AK23" i="5"/>
  <c r="AM23" i="5" s="1"/>
  <c r="AK28" i="5"/>
  <c r="AM28" i="5" s="1"/>
  <c r="AK36" i="5"/>
  <c r="AM36" i="5" s="1"/>
  <c r="AK8" i="5"/>
  <c r="AM8" i="5" s="1"/>
  <c r="AK33" i="5"/>
  <c r="AM33" i="5" s="1"/>
  <c r="AK17" i="5"/>
  <c r="AM17" i="5" s="1"/>
  <c r="AK29" i="5"/>
  <c r="AM29" i="5" s="1"/>
  <c r="AK7" i="5"/>
  <c r="AM7" i="5" s="1"/>
  <c r="AK24" i="5"/>
  <c r="AM24" i="5" s="1"/>
  <c r="AK6" i="5"/>
  <c r="AM6" i="5" s="1"/>
  <c r="AK35" i="5"/>
  <c r="AM35" i="5" s="1"/>
  <c r="AK15" i="5"/>
  <c r="AM15" i="5" s="1"/>
  <c r="AK13" i="5"/>
  <c r="AM13" i="5" s="1"/>
  <c r="AK27" i="5"/>
  <c r="AM27" i="5" s="1"/>
  <c r="AK32" i="5"/>
  <c r="AM32" i="5" s="1"/>
  <c r="AK39" i="5"/>
  <c r="AM39" i="5" s="1"/>
  <c r="AK26" i="5"/>
  <c r="AM26" i="5" s="1"/>
  <c r="AK30" i="5"/>
  <c r="AM30" i="5" s="1"/>
  <c r="AK16" i="5"/>
  <c r="AM16" i="5" s="1"/>
  <c r="AK25" i="5"/>
  <c r="AM25" i="5" s="1"/>
  <c r="AK12" i="5"/>
  <c r="AM12" i="5" s="1"/>
  <c r="AK14" i="5"/>
  <c r="AM14" i="5" s="1"/>
  <c r="AK18" i="5"/>
  <c r="AM18" i="5" s="1"/>
  <c r="AK9" i="5"/>
  <c r="AM9" i="5" s="1"/>
  <c r="AK20" i="5"/>
  <c r="AM20" i="5" s="1"/>
  <c r="AK5" i="5"/>
  <c r="AK11" i="5"/>
  <c r="AM11" i="5" s="1"/>
  <c r="H24" i="21"/>
  <c r="AK22" i="5"/>
  <c r="AM22" i="5" s="1"/>
  <c r="AK38" i="5"/>
  <c r="AM38" i="5" s="1"/>
  <c r="AK10" i="5"/>
  <c r="AM10" i="5" s="1"/>
  <c r="AK19" i="5"/>
  <c r="AM19" i="5" s="1"/>
  <c r="AK31" i="5"/>
  <c r="AM31" i="5" s="1"/>
  <c r="AK41" i="5"/>
  <c r="AM41" i="5" s="1"/>
  <c r="AK40" i="5"/>
  <c r="AM40" i="5" s="1"/>
  <c r="AK34" i="5"/>
  <c r="AM34" i="5" s="1"/>
  <c r="AT31" i="5"/>
  <c r="I31" i="28" s="1"/>
  <c r="D31" i="28"/>
  <c r="BB31" i="5"/>
  <c r="Q31" i="28" s="1"/>
  <c r="AX31" i="5"/>
  <c r="M31" i="28" s="1"/>
  <c r="BF31" i="5"/>
  <c r="U31" i="28" s="1"/>
  <c r="AT18" i="5"/>
  <c r="I18" i="28" s="1"/>
  <c r="BF18" i="5"/>
  <c r="U18" i="28" s="1"/>
  <c r="D18" i="28"/>
  <c r="AX18" i="5"/>
  <c r="M18" i="28" s="1"/>
  <c r="BB18" i="5"/>
  <c r="Q18" i="28" s="1"/>
  <c r="AX30" i="5"/>
  <c r="M30" i="28" s="1"/>
  <c r="AT30" i="5"/>
  <c r="I30" i="28" s="1"/>
  <c r="BB30" i="5"/>
  <c r="Q30" i="28" s="1"/>
  <c r="BF30" i="5"/>
  <c r="U30" i="28" s="1"/>
  <c r="D30" i="28"/>
  <c r="BF39" i="5"/>
  <c r="U39" i="28" s="1"/>
  <c r="AT39" i="5"/>
  <c r="I39" i="28" s="1"/>
  <c r="D39" i="28"/>
  <c r="AX39" i="5"/>
  <c r="M39" i="28" s="1"/>
  <c r="BB39" i="5"/>
  <c r="Q39" i="28" s="1"/>
  <c r="BB36" i="5"/>
  <c r="Q36" i="28" s="1"/>
  <c r="BF36" i="5"/>
  <c r="U36" i="28" s="1"/>
  <c r="D36" i="28"/>
  <c r="AT36" i="5"/>
  <c r="I36" i="28" s="1"/>
  <c r="AX36" i="5"/>
  <c r="M36" i="28" s="1"/>
  <c r="AX19" i="5"/>
  <c r="M19" i="28" s="1"/>
  <c r="BF19" i="5"/>
  <c r="U19" i="28" s="1"/>
  <c r="AT19" i="5"/>
  <c r="I19" i="28" s="1"/>
  <c r="D19" i="28"/>
  <c r="BB19" i="5"/>
  <c r="Q19" i="28" s="1"/>
  <c r="AX40" i="5"/>
  <c r="M40" i="28" s="1"/>
  <c r="AT40" i="5"/>
  <c r="I40" i="28" s="1"/>
  <c r="BF40" i="5"/>
  <c r="U40" i="28" s="1"/>
  <c r="BB40" i="5"/>
  <c r="Q40" i="28" s="1"/>
  <c r="D40" i="28"/>
  <c r="BF35" i="5"/>
  <c r="U35" i="28" s="1"/>
  <c r="D35" i="28"/>
  <c r="AT35" i="5"/>
  <c r="I35" i="28" s="1"/>
  <c r="AX35" i="5"/>
  <c r="M35" i="28" s="1"/>
  <c r="BB35" i="5"/>
  <c r="Q35" i="28" s="1"/>
  <c r="AT21" i="5"/>
  <c r="I21" i="28" s="1"/>
  <c r="AX21" i="5"/>
  <c r="M21" i="28" s="1"/>
  <c r="BB21" i="5"/>
  <c r="Q21" i="28" s="1"/>
  <c r="D21" i="28"/>
  <c r="BF21" i="5"/>
  <c r="U21" i="28" s="1"/>
  <c r="BB9" i="5"/>
  <c r="Q9" i="28" s="1"/>
  <c r="BF9" i="5"/>
  <c r="U9" i="28" s="1"/>
  <c r="AX9" i="5"/>
  <c r="M9" i="28" s="1"/>
  <c r="AT9" i="5"/>
  <c r="I9" i="28" s="1"/>
  <c r="D9" i="28"/>
  <c r="D12" i="28"/>
  <c r="AX12" i="5"/>
  <c r="M12" i="28" s="1"/>
  <c r="BF12" i="5"/>
  <c r="U12" i="28" s="1"/>
  <c r="BB12" i="5"/>
  <c r="Q12" i="28" s="1"/>
  <c r="AT12" i="5"/>
  <c r="I12" i="28" s="1"/>
  <c r="AT37" i="5"/>
  <c r="I37" i="28" s="1"/>
  <c r="BB37" i="5"/>
  <c r="Q37" i="28" s="1"/>
  <c r="BF37" i="5"/>
  <c r="U37" i="28" s="1"/>
  <c r="AX37" i="5"/>
  <c r="M37" i="28" s="1"/>
  <c r="D37" i="28"/>
  <c r="AT13" i="5"/>
  <c r="I13" i="28" s="1"/>
  <c r="D13" i="28"/>
  <c r="BB13" i="5"/>
  <c r="Q13" i="28" s="1"/>
  <c r="AX13" i="5"/>
  <c r="M13" i="28" s="1"/>
  <c r="BF13" i="5"/>
  <c r="U13" i="28" s="1"/>
  <c r="BB6" i="5"/>
  <c r="Q6" i="28" s="1"/>
  <c r="BF6" i="5"/>
  <c r="U6" i="28" s="1"/>
  <c r="AX6" i="5"/>
  <c r="M6" i="28" s="1"/>
  <c r="D6" i="28"/>
  <c r="AT6" i="5"/>
  <c r="I6" i="28" s="1"/>
  <c r="BF28" i="5"/>
  <c r="U28" i="28" s="1"/>
  <c r="AX28" i="5"/>
  <c r="M28" i="28" s="1"/>
  <c r="AT28" i="5"/>
  <c r="I28" i="28" s="1"/>
  <c r="D28" i="28"/>
  <c r="BB28" i="5"/>
  <c r="Q28" i="28" s="1"/>
  <c r="BF23" i="5"/>
  <c r="U23" i="28" s="1"/>
  <c r="AT23" i="5"/>
  <c r="I23" i="28" s="1"/>
  <c r="D23" i="28"/>
  <c r="BB23" i="5"/>
  <c r="Q23" i="28" s="1"/>
  <c r="AX23" i="5"/>
  <c r="M23" i="28" s="1"/>
  <c r="AX14" i="5"/>
  <c r="M14" i="28" s="1"/>
  <c r="D14" i="28"/>
  <c r="BB14" i="5"/>
  <c r="Q14" i="28" s="1"/>
  <c r="AT14" i="5"/>
  <c r="I14" i="28" s="1"/>
  <c r="BF14" i="5"/>
  <c r="U14" i="28" s="1"/>
  <c r="AT33" i="5"/>
  <c r="I33" i="28" s="1"/>
  <c r="BF33" i="5"/>
  <c r="U33" i="28" s="1"/>
  <c r="AX33" i="5"/>
  <c r="M33" i="28" s="1"/>
  <c r="BB33" i="5"/>
  <c r="Q33" i="28" s="1"/>
  <c r="D33" i="28"/>
  <c r="AT15" i="5"/>
  <c r="I15" i="28" s="1"/>
  <c r="BF15" i="5"/>
  <c r="U15" i="28" s="1"/>
  <c r="AX15" i="5"/>
  <c r="M15" i="28" s="1"/>
  <c r="BB15" i="5"/>
  <c r="Q15" i="28" s="1"/>
  <c r="D15" i="28"/>
  <c r="AX17" i="5"/>
  <c r="M17" i="28" s="1"/>
  <c r="BB17" i="5"/>
  <c r="Q17" i="28" s="1"/>
  <c r="BF17" i="5"/>
  <c r="U17" i="28" s="1"/>
  <c r="AT17" i="5"/>
  <c r="I17" i="28" s="1"/>
  <c r="D17" i="28"/>
  <c r="BF5" i="5"/>
  <c r="AT5" i="5"/>
  <c r="D5" i="28"/>
  <c r="BB5" i="5"/>
  <c r="W42" i="5"/>
  <c r="AX5" i="5"/>
  <c r="AT25" i="5"/>
  <c r="I25" i="28" s="1"/>
  <c r="AX25" i="5"/>
  <c r="M25" i="28" s="1"/>
  <c r="BF25" i="5"/>
  <c r="U25" i="28" s="1"/>
  <c r="BB25" i="5"/>
  <c r="Q25" i="28" s="1"/>
  <c r="D25" i="28"/>
  <c r="BF11" i="5"/>
  <c r="U11" i="28" s="1"/>
  <c r="D11" i="28"/>
  <c r="AT11" i="5"/>
  <c r="I11" i="28" s="1"/>
  <c r="BB11" i="5"/>
  <c r="Q11" i="28" s="1"/>
  <c r="AX11" i="5"/>
  <c r="M11" i="28" s="1"/>
  <c r="AX38" i="5"/>
  <c r="M38" i="28" s="1"/>
  <c r="BB38" i="5"/>
  <c r="Q38" i="28" s="1"/>
  <c r="D38" i="28"/>
  <c r="BF38" i="5"/>
  <c r="U38" i="28" s="1"/>
  <c r="AT38" i="5"/>
  <c r="I38" i="28" s="1"/>
  <c r="BB8" i="5"/>
  <c r="Q8" i="28" s="1"/>
  <c r="D8" i="28"/>
  <c r="AX8" i="5"/>
  <c r="M8" i="28" s="1"/>
  <c r="BF8" i="5"/>
  <c r="U8" i="28" s="1"/>
  <c r="AT8" i="5"/>
  <c r="I8" i="28" s="1"/>
  <c r="AT32" i="5"/>
  <c r="I32" i="28" s="1"/>
  <c r="D32" i="28"/>
  <c r="BF32" i="5"/>
  <c r="U32" i="28" s="1"/>
  <c r="AX32" i="5"/>
  <c r="M32" i="28" s="1"/>
  <c r="BB32" i="5"/>
  <c r="Q32" i="28" s="1"/>
  <c r="BB16" i="5"/>
  <c r="Q16" i="28" s="1"/>
  <c r="D16" i="28"/>
  <c r="AX16" i="5"/>
  <c r="M16" i="28" s="1"/>
  <c r="AT16" i="5"/>
  <c r="I16" i="28" s="1"/>
  <c r="BF16" i="5"/>
  <c r="U16" i="28" s="1"/>
  <c r="AX22" i="5"/>
  <c r="M22" i="28" s="1"/>
  <c r="AT22" i="5"/>
  <c r="I22" i="28" s="1"/>
  <c r="D22" i="28"/>
  <c r="BF22" i="5"/>
  <c r="U22" i="28" s="1"/>
  <c r="BB22" i="5"/>
  <c r="Q22" i="28" s="1"/>
  <c r="BF34" i="5"/>
  <c r="U34" i="28" s="1"/>
  <c r="AT34" i="5"/>
  <c r="I34" i="28" s="1"/>
  <c r="D34" i="28"/>
  <c r="BB34" i="5"/>
  <c r="Q34" i="28" s="1"/>
  <c r="AX34" i="5"/>
  <c r="M34" i="28" s="1"/>
  <c r="AT20" i="5"/>
  <c r="I20" i="28" s="1"/>
  <c r="AX20" i="5"/>
  <c r="M20" i="28" s="1"/>
  <c r="D20" i="28"/>
  <c r="BB20" i="5"/>
  <c r="Q20" i="28" s="1"/>
  <c r="BF20" i="5"/>
  <c r="U20" i="28" s="1"/>
  <c r="BF27" i="5"/>
  <c r="U27" i="28" s="1"/>
  <c r="AT27" i="5"/>
  <c r="I27" i="28" s="1"/>
  <c r="BB27" i="5"/>
  <c r="Q27" i="28" s="1"/>
  <c r="AX27" i="5"/>
  <c r="M27" i="28" s="1"/>
  <c r="D27" i="28"/>
  <c r="Q5" i="28" l="1"/>
  <c r="Q42" i="28" s="1"/>
  <c r="BB42" i="5"/>
  <c r="B19" i="21" s="1"/>
  <c r="D42" i="28"/>
  <c r="M5" i="28"/>
  <c r="M42" i="28" s="1"/>
  <c r="AX42" i="5"/>
  <c r="I5" i="28"/>
  <c r="I42" i="28" s="1"/>
  <c r="AT42" i="5"/>
  <c r="AK42" i="5"/>
  <c r="AM5" i="5"/>
  <c r="H18" i="21"/>
  <c r="G11" i="6"/>
  <c r="BF42" i="5"/>
  <c r="U5" i="28"/>
  <c r="U42" i="28" s="1"/>
  <c r="M18" i="21" l="1"/>
  <c r="G12" i="6"/>
  <c r="B21" i="21"/>
  <c r="AM42" i="5"/>
  <c r="H27" i="21" s="1"/>
  <c r="AO5" i="5" a="1"/>
  <c r="G13" i="6"/>
  <c r="M19" i="21"/>
  <c r="AO33" i="5" l="1"/>
  <c r="AO21" i="5"/>
  <c r="AO8" i="5"/>
  <c r="AO25" i="5"/>
  <c r="AO17" i="5"/>
  <c r="AO14" i="5"/>
  <c r="AO28" i="5"/>
  <c r="AO7" i="5"/>
  <c r="AO20" i="5"/>
  <c r="AO41" i="5"/>
  <c r="AO18" i="5"/>
  <c r="AO12" i="5"/>
  <c r="AO23" i="5"/>
  <c r="AO19" i="5"/>
  <c r="AO30" i="5"/>
  <c r="AO27" i="5"/>
  <c r="AO39" i="5"/>
  <c r="AO11" i="5"/>
  <c r="AO5" i="5"/>
  <c r="AO31" i="5"/>
  <c r="AO26" i="5"/>
  <c r="AO16" i="5"/>
  <c r="AO13" i="5"/>
  <c r="AO32" i="5"/>
  <c r="AO6" i="5"/>
  <c r="AO29" i="5"/>
  <c r="AO15" i="5"/>
  <c r="AO34" i="5"/>
  <c r="AO38" i="5"/>
  <c r="AO22" i="5"/>
  <c r="AO9" i="5"/>
  <c r="AO10" i="5"/>
  <c r="AO36" i="5"/>
  <c r="AO37" i="5"/>
  <c r="AO35" i="5"/>
  <c r="AO40" i="5"/>
  <c r="AO24" i="5"/>
  <c r="BC40" i="5" l="1"/>
  <c r="R40" i="28" s="1"/>
  <c r="BG40" i="5"/>
  <c r="V40" i="28" s="1"/>
  <c r="E40" i="28"/>
  <c r="AU40" i="5"/>
  <c r="J40" i="28" s="1"/>
  <c r="AY40" i="5"/>
  <c r="N40" i="28" s="1"/>
  <c r="AQ40" i="5"/>
  <c r="F40" i="28" s="1"/>
  <c r="BC10" i="5"/>
  <c r="R10" i="28" s="1"/>
  <c r="BG10" i="5"/>
  <c r="V10" i="28" s="1"/>
  <c r="AU10" i="5"/>
  <c r="J10" i="28" s="1"/>
  <c r="AY10" i="5"/>
  <c r="N10" i="28" s="1"/>
  <c r="E10" i="28"/>
  <c r="AQ10" i="5"/>
  <c r="F10" i="28" s="1"/>
  <c r="AU34" i="5"/>
  <c r="J34" i="28" s="1"/>
  <c r="AY34" i="5"/>
  <c r="N34" i="28" s="1"/>
  <c r="BC34" i="5"/>
  <c r="R34" i="28" s="1"/>
  <c r="BG34" i="5"/>
  <c r="V34" i="28" s="1"/>
  <c r="E34" i="28"/>
  <c r="AQ34" i="5"/>
  <c r="F34" i="28" s="1"/>
  <c r="AU32" i="5"/>
  <c r="J32" i="28" s="1"/>
  <c r="BC32" i="5"/>
  <c r="R32" i="28" s="1"/>
  <c r="AY32" i="5"/>
  <c r="N32" i="28" s="1"/>
  <c r="BG32" i="5"/>
  <c r="V32" i="28" s="1"/>
  <c r="E32" i="28"/>
  <c r="AQ32" i="5"/>
  <c r="F32" i="28" s="1"/>
  <c r="AU31" i="5"/>
  <c r="J31" i="28" s="1"/>
  <c r="AY31" i="5"/>
  <c r="N31" i="28" s="1"/>
  <c r="BC31" i="5"/>
  <c r="R31" i="28" s="1"/>
  <c r="E31" i="28"/>
  <c r="BG31" i="5"/>
  <c r="V31" i="28" s="1"/>
  <c r="AQ31" i="5"/>
  <c r="F31" i="28" s="1"/>
  <c r="BC27" i="5"/>
  <c r="R27" i="28" s="1"/>
  <c r="BG27" i="5"/>
  <c r="V27" i="28" s="1"/>
  <c r="AY27" i="5"/>
  <c r="N27" i="28" s="1"/>
  <c r="AU27" i="5"/>
  <c r="J27" i="28" s="1"/>
  <c r="E27" i="28"/>
  <c r="AQ27" i="5"/>
  <c r="F27" i="28" s="1"/>
  <c r="BC12" i="5"/>
  <c r="R12" i="28" s="1"/>
  <c r="AY12" i="5"/>
  <c r="N12" i="28" s="1"/>
  <c r="BG12" i="5"/>
  <c r="V12" i="28" s="1"/>
  <c r="AU12" i="5"/>
  <c r="J12" i="28" s="1"/>
  <c r="E12" i="28"/>
  <c r="AQ12" i="5"/>
  <c r="F12" i="28" s="1"/>
  <c r="BG7" i="5"/>
  <c r="V7" i="28" s="1"/>
  <c r="AU7" i="5"/>
  <c r="J7" i="28" s="1"/>
  <c r="AY7" i="5"/>
  <c r="N7" i="28" s="1"/>
  <c r="BC7" i="5"/>
  <c r="R7" i="28" s="1"/>
  <c r="E7" i="28"/>
  <c r="AQ7" i="5"/>
  <c r="F7" i="28" s="1"/>
  <c r="BC25" i="5"/>
  <c r="R25" i="28" s="1"/>
  <c r="AU25" i="5"/>
  <c r="J25" i="28" s="1"/>
  <c r="BG25" i="5"/>
  <c r="V25" i="28" s="1"/>
  <c r="E25" i="28"/>
  <c r="AY25" i="5"/>
  <c r="N25" i="28" s="1"/>
  <c r="AQ25" i="5"/>
  <c r="F25" i="28" s="1"/>
  <c r="BG9" i="5"/>
  <c r="V9" i="28" s="1"/>
  <c r="BC9" i="5"/>
  <c r="R9" i="28" s="1"/>
  <c r="E9" i="28"/>
  <c r="AY9" i="5"/>
  <c r="N9" i="28" s="1"/>
  <c r="AU9" i="5"/>
  <c r="J9" i="28" s="1"/>
  <c r="AQ9" i="5"/>
  <c r="F9" i="28" s="1"/>
  <c r="AU5" i="5"/>
  <c r="BC5" i="5"/>
  <c r="AY5" i="5"/>
  <c r="AO42" i="5"/>
  <c r="BG5" i="5"/>
  <c r="E5" i="28"/>
  <c r="AQ5" i="5"/>
  <c r="BC8" i="5"/>
  <c r="R8" i="28" s="1"/>
  <c r="AU8" i="5"/>
  <c r="J8" i="28" s="1"/>
  <c r="BG8" i="5"/>
  <c r="V8" i="28" s="1"/>
  <c r="AY8" i="5"/>
  <c r="N8" i="28" s="1"/>
  <c r="E8" i="28"/>
  <c r="AQ8" i="5"/>
  <c r="F8" i="28" s="1"/>
  <c r="AU37" i="5"/>
  <c r="J37" i="28" s="1"/>
  <c r="E37" i="28"/>
  <c r="AY37" i="5"/>
  <c r="N37" i="28" s="1"/>
  <c r="BG37" i="5"/>
  <c r="V37" i="28" s="1"/>
  <c r="BC37" i="5"/>
  <c r="R37" i="28" s="1"/>
  <c r="AQ37" i="5"/>
  <c r="F37" i="28" s="1"/>
  <c r="AY22" i="5"/>
  <c r="N22" i="28" s="1"/>
  <c r="BG22" i="5"/>
  <c r="V22" i="28" s="1"/>
  <c r="E22" i="28"/>
  <c r="BC22" i="5"/>
  <c r="R22" i="28" s="1"/>
  <c r="AU22" i="5"/>
  <c r="J22" i="28" s="1"/>
  <c r="AQ22" i="5"/>
  <c r="F22" i="28" s="1"/>
  <c r="AY29" i="5"/>
  <c r="N29" i="28" s="1"/>
  <c r="BC29" i="5"/>
  <c r="R29" i="28" s="1"/>
  <c r="E29" i="28"/>
  <c r="BG29" i="5"/>
  <c r="V29" i="28" s="1"/>
  <c r="AU29" i="5"/>
  <c r="J29" i="28" s="1"/>
  <c r="AQ29" i="5"/>
  <c r="F29" i="28" s="1"/>
  <c r="BC16" i="5"/>
  <c r="R16" i="28" s="1"/>
  <c r="AY16" i="5"/>
  <c r="N16" i="28" s="1"/>
  <c r="AU16" i="5"/>
  <c r="J16" i="28" s="1"/>
  <c r="BG16" i="5"/>
  <c r="V16" i="28" s="1"/>
  <c r="E16" i="28"/>
  <c r="AQ16" i="5"/>
  <c r="F16" i="28" s="1"/>
  <c r="E11" i="28"/>
  <c r="AY11" i="5"/>
  <c r="N11" i="28" s="1"/>
  <c r="BC11" i="5"/>
  <c r="R11" i="28" s="1"/>
  <c r="BG11" i="5"/>
  <c r="V11" i="28" s="1"/>
  <c r="AU11" i="5"/>
  <c r="J11" i="28" s="1"/>
  <c r="AQ11" i="5"/>
  <c r="F11" i="28" s="1"/>
  <c r="BC19" i="5"/>
  <c r="R19" i="28" s="1"/>
  <c r="E19" i="28"/>
  <c r="AU19" i="5"/>
  <c r="J19" i="28" s="1"/>
  <c r="AY19" i="5"/>
  <c r="N19" i="28" s="1"/>
  <c r="BG19" i="5"/>
  <c r="V19" i="28" s="1"/>
  <c r="AQ19" i="5"/>
  <c r="F19" i="28" s="1"/>
  <c r="BG41" i="5"/>
  <c r="V41" i="28" s="1"/>
  <c r="AY41" i="5"/>
  <c r="N41" i="28" s="1"/>
  <c r="BC41" i="5"/>
  <c r="R41" i="28" s="1"/>
  <c r="AU41" i="5"/>
  <c r="J41" i="28" s="1"/>
  <c r="E41" i="28"/>
  <c r="AQ41" i="5"/>
  <c r="F41" i="28" s="1"/>
  <c r="BG14" i="5"/>
  <c r="V14" i="28" s="1"/>
  <c r="AU14" i="5"/>
  <c r="J14" i="28" s="1"/>
  <c r="AY14" i="5"/>
  <c r="N14" i="28" s="1"/>
  <c r="E14" i="28"/>
  <c r="BC14" i="5"/>
  <c r="R14" i="28" s="1"/>
  <c r="AQ14" i="5"/>
  <c r="F14" i="28" s="1"/>
  <c r="BG21" i="5"/>
  <c r="V21" i="28" s="1"/>
  <c r="AU21" i="5"/>
  <c r="J21" i="28" s="1"/>
  <c r="E21" i="28"/>
  <c r="BC21" i="5"/>
  <c r="R21" i="28" s="1"/>
  <c r="AY21" i="5"/>
  <c r="N21" i="28" s="1"/>
  <c r="AQ21" i="5"/>
  <c r="F21" i="28" s="1"/>
  <c r="AY35" i="5"/>
  <c r="N35" i="28" s="1"/>
  <c r="E35" i="28"/>
  <c r="BG35" i="5"/>
  <c r="V35" i="28" s="1"/>
  <c r="BC35" i="5"/>
  <c r="R35" i="28" s="1"/>
  <c r="AU35" i="5"/>
  <c r="J35" i="28" s="1"/>
  <c r="AQ35" i="5"/>
  <c r="F35" i="28" s="1"/>
  <c r="BG15" i="5"/>
  <c r="V15" i="28" s="1"/>
  <c r="AU15" i="5"/>
  <c r="J15" i="28" s="1"/>
  <c r="AY15" i="5"/>
  <c r="N15" i="28" s="1"/>
  <c r="E15" i="28"/>
  <c r="BC15" i="5"/>
  <c r="R15" i="28" s="1"/>
  <c r="AQ15" i="5"/>
  <c r="F15" i="28" s="1"/>
  <c r="BC13" i="5"/>
  <c r="R13" i="28" s="1"/>
  <c r="AU13" i="5"/>
  <c r="J13" i="28" s="1"/>
  <c r="AY13" i="5"/>
  <c r="N13" i="28" s="1"/>
  <c r="E13" i="28"/>
  <c r="BG13" i="5"/>
  <c r="V13" i="28" s="1"/>
  <c r="AQ13" i="5"/>
  <c r="F13" i="28" s="1"/>
  <c r="AY30" i="5"/>
  <c r="N30" i="28" s="1"/>
  <c r="BG30" i="5"/>
  <c r="V30" i="28" s="1"/>
  <c r="E30" i="28"/>
  <c r="AU30" i="5"/>
  <c r="J30" i="28" s="1"/>
  <c r="BC30" i="5"/>
  <c r="R30" i="28" s="1"/>
  <c r="AQ30" i="5"/>
  <c r="F30" i="28" s="1"/>
  <c r="AU18" i="5"/>
  <c r="J18" i="28" s="1"/>
  <c r="BC18" i="5"/>
  <c r="R18" i="28" s="1"/>
  <c r="E18" i="28"/>
  <c r="AY18" i="5"/>
  <c r="N18" i="28" s="1"/>
  <c r="BG18" i="5"/>
  <c r="V18" i="28" s="1"/>
  <c r="AQ18" i="5"/>
  <c r="F18" i="28" s="1"/>
  <c r="BC28" i="5"/>
  <c r="R28" i="28" s="1"/>
  <c r="AY28" i="5"/>
  <c r="N28" i="28" s="1"/>
  <c r="AU28" i="5"/>
  <c r="J28" i="28" s="1"/>
  <c r="E28" i="28"/>
  <c r="BG28" i="5"/>
  <c r="V28" i="28" s="1"/>
  <c r="AQ28" i="5"/>
  <c r="F28" i="28" s="1"/>
  <c r="AU24" i="5"/>
  <c r="J24" i="28" s="1"/>
  <c r="AY24" i="5"/>
  <c r="N24" i="28" s="1"/>
  <c r="BG24" i="5"/>
  <c r="V24" i="28" s="1"/>
  <c r="E24" i="28"/>
  <c r="BC24" i="5"/>
  <c r="R24" i="28" s="1"/>
  <c r="AQ24" i="5"/>
  <c r="F24" i="28" s="1"/>
  <c r="BC36" i="5"/>
  <c r="R36" i="28" s="1"/>
  <c r="BG36" i="5"/>
  <c r="V36" i="28" s="1"/>
  <c r="E36" i="28"/>
  <c r="AU36" i="5"/>
  <c r="J36" i="28" s="1"/>
  <c r="AY36" i="5"/>
  <c r="N36" i="28" s="1"/>
  <c r="AQ36" i="5"/>
  <c r="F36" i="28" s="1"/>
  <c r="AU38" i="5"/>
  <c r="J38" i="28" s="1"/>
  <c r="AY38" i="5"/>
  <c r="N38" i="28" s="1"/>
  <c r="E38" i="28"/>
  <c r="BC38" i="5"/>
  <c r="R38" i="28" s="1"/>
  <c r="BG38" i="5"/>
  <c r="V38" i="28" s="1"/>
  <c r="AQ38" i="5"/>
  <c r="F38" i="28" s="1"/>
  <c r="AY6" i="5"/>
  <c r="N6" i="28" s="1"/>
  <c r="BG6" i="5"/>
  <c r="V6" i="28" s="1"/>
  <c r="E6" i="28"/>
  <c r="AU6" i="5"/>
  <c r="J6" i="28" s="1"/>
  <c r="BC6" i="5"/>
  <c r="R6" i="28" s="1"/>
  <c r="AQ6" i="5"/>
  <c r="F6" i="28" s="1"/>
  <c r="AU26" i="5"/>
  <c r="J26" i="28" s="1"/>
  <c r="E26" i="28"/>
  <c r="AY26" i="5"/>
  <c r="N26" i="28" s="1"/>
  <c r="BC26" i="5"/>
  <c r="R26" i="28" s="1"/>
  <c r="BG26" i="5"/>
  <c r="V26" i="28" s="1"/>
  <c r="AQ26" i="5"/>
  <c r="F26" i="28" s="1"/>
  <c r="AU39" i="5"/>
  <c r="J39" i="28" s="1"/>
  <c r="E39" i="28"/>
  <c r="BC39" i="5"/>
  <c r="R39" i="28" s="1"/>
  <c r="BG39" i="5"/>
  <c r="V39" i="28" s="1"/>
  <c r="AY39" i="5"/>
  <c r="N39" i="28" s="1"/>
  <c r="AQ39" i="5"/>
  <c r="F39" i="28" s="1"/>
  <c r="AU23" i="5"/>
  <c r="J23" i="28" s="1"/>
  <c r="E23" i="28"/>
  <c r="BC23" i="5"/>
  <c r="R23" i="28" s="1"/>
  <c r="BG23" i="5"/>
  <c r="V23" i="28" s="1"/>
  <c r="AY23" i="5"/>
  <c r="N23" i="28" s="1"/>
  <c r="AQ23" i="5"/>
  <c r="F23" i="28" s="1"/>
  <c r="AY20" i="5"/>
  <c r="N20" i="28" s="1"/>
  <c r="BC20" i="5"/>
  <c r="R20" i="28" s="1"/>
  <c r="BG20" i="5"/>
  <c r="V20" i="28" s="1"/>
  <c r="AU20" i="5"/>
  <c r="J20" i="28" s="1"/>
  <c r="E20" i="28"/>
  <c r="AQ20" i="5"/>
  <c r="F20" i="28" s="1"/>
  <c r="BC17" i="5"/>
  <c r="R17" i="28" s="1"/>
  <c r="BG17" i="5"/>
  <c r="V17" i="28" s="1"/>
  <c r="AY17" i="5"/>
  <c r="N17" i="28" s="1"/>
  <c r="E17" i="28"/>
  <c r="AU17" i="5"/>
  <c r="J17" i="28" s="1"/>
  <c r="AQ17" i="5"/>
  <c r="F17" i="28" s="1"/>
  <c r="BG33" i="5"/>
  <c r="V33" i="28" s="1"/>
  <c r="AY33" i="5"/>
  <c r="N33" i="28" s="1"/>
  <c r="E33" i="28"/>
  <c r="AU33" i="5"/>
  <c r="J33" i="28" s="1"/>
  <c r="BC33" i="5"/>
  <c r="R33" i="28" s="1"/>
  <c r="AQ33" i="5"/>
  <c r="F33" i="28" s="1"/>
  <c r="E42" i="28" l="1"/>
  <c r="R5" i="28"/>
  <c r="R42" i="28" s="1"/>
  <c r="BC42" i="5"/>
  <c r="B32" i="21" s="1"/>
  <c r="H31" i="21"/>
  <c r="H11" i="6"/>
  <c r="E11" i="6"/>
  <c r="AQ42" i="5"/>
  <c r="F5" i="28"/>
  <c r="F42" i="28" s="1"/>
  <c r="AY42" i="5"/>
  <c r="N5" i="28"/>
  <c r="N42" i="28" s="1"/>
  <c r="BG42" i="5"/>
  <c r="V5" i="28"/>
  <c r="V42" i="28" s="1"/>
  <c r="J5" i="28"/>
  <c r="J42" i="28" s="1"/>
  <c r="AU42" i="5"/>
  <c r="H12" i="6" l="1"/>
  <c r="E12" i="6" s="1"/>
  <c r="M31" i="21"/>
  <c r="E19" i="6"/>
  <c r="E18" i="6"/>
  <c r="B34" i="21"/>
  <c r="B22" i="6"/>
  <c r="M32" i="21"/>
  <c r="H13" i="6"/>
  <c r="E13" i="6" s="1"/>
</calcChain>
</file>

<file path=xl/comments1.xml><?xml version="1.0" encoding="utf-8"?>
<comments xmlns="http://schemas.openxmlformats.org/spreadsheetml/2006/main">
  <authors>
    <author>千葉県</author>
  </authors>
  <commentList>
    <comment ref="F18" authorId="0" shapeId="0">
      <text>
        <r>
          <rPr>
            <b/>
            <sz val="9"/>
            <color indexed="81"/>
            <rFont val="ＭＳ Ｐゴシック"/>
            <family val="3"/>
            <charset val="128"/>
          </rPr>
          <t>位置！
説明など。</t>
        </r>
      </text>
    </comment>
  </commentList>
</comments>
</file>

<file path=xl/sharedStrings.xml><?xml version="1.0" encoding="utf-8"?>
<sst xmlns="http://schemas.openxmlformats.org/spreadsheetml/2006/main" count="1377" uniqueCount="620">
  <si>
    <t>（単位：百万円）</t>
  </si>
  <si>
    <t>01</t>
  </si>
  <si>
    <t>06</t>
  </si>
  <si>
    <t>鉱業</t>
  </si>
  <si>
    <t>繊維製品</t>
  </si>
  <si>
    <t>パルプ・紙・木製品</t>
  </si>
  <si>
    <t>化学製品</t>
  </si>
  <si>
    <t>石油・石炭製品</t>
  </si>
  <si>
    <t>窯業・土石製品</t>
  </si>
  <si>
    <t>鉄鋼</t>
  </si>
  <si>
    <t>非鉄金属</t>
  </si>
  <si>
    <t>金属製品</t>
  </si>
  <si>
    <t>電気機械</t>
  </si>
  <si>
    <t>分類不明</t>
  </si>
  <si>
    <t>内生部門計</t>
  </si>
  <si>
    <t>家計外消費支出（列）</t>
  </si>
  <si>
    <t>民間消費支出</t>
  </si>
  <si>
    <t>一般政府消費支出</t>
  </si>
  <si>
    <t>在庫純増</t>
  </si>
  <si>
    <t>最終需要計</t>
  </si>
  <si>
    <t>需要合計</t>
  </si>
  <si>
    <t>最終需要部門計</t>
  </si>
  <si>
    <t>家計外消費支出（行）</t>
  </si>
  <si>
    <t>雇用者所得</t>
  </si>
  <si>
    <t>営業余剰</t>
  </si>
  <si>
    <t>資本減耗引当</t>
  </si>
  <si>
    <t>（控除）経常補助金</t>
  </si>
  <si>
    <t>粗付加価値部門計</t>
  </si>
  <si>
    <t>その他の製造工業製品</t>
  </si>
  <si>
    <t>建設</t>
  </si>
  <si>
    <t>電力・ガス・熱供給</t>
  </si>
  <si>
    <t>商業</t>
  </si>
  <si>
    <t>金融・保険</t>
  </si>
  <si>
    <t>不動産</t>
  </si>
  <si>
    <t>公務</t>
  </si>
  <si>
    <t>教育・研究</t>
  </si>
  <si>
    <t>対事業所サービス</t>
  </si>
  <si>
    <t>対個人サービス</t>
  </si>
  <si>
    <t>事務用品</t>
  </si>
  <si>
    <t>輸送機械</t>
  </si>
  <si>
    <t>列和</t>
  </si>
  <si>
    <t>影響力係数</t>
  </si>
  <si>
    <t>自給率</t>
    <rPh sb="0" eb="3">
      <t>ジキュウリツ</t>
    </rPh>
    <phoneticPr fontId="1"/>
  </si>
  <si>
    <t>商業マージン</t>
    <rPh sb="0" eb="2">
      <t>ショウギョウ</t>
    </rPh>
    <phoneticPr fontId="1"/>
  </si>
  <si>
    <t>雇用者所得率</t>
    <rPh sb="0" eb="3">
      <t>コヨウシャ</t>
    </rPh>
    <rPh sb="3" eb="6">
      <t>ショトクリツ</t>
    </rPh>
    <phoneticPr fontId="1"/>
  </si>
  <si>
    <t>雇用者所得誘発額</t>
    <rPh sb="0" eb="3">
      <t>コヨウシャ</t>
    </rPh>
    <rPh sb="3" eb="5">
      <t>ショトク</t>
    </rPh>
    <rPh sb="5" eb="7">
      <t>ユウハツ</t>
    </rPh>
    <rPh sb="7" eb="8">
      <t>ガク</t>
    </rPh>
    <phoneticPr fontId="1"/>
  </si>
  <si>
    <t>部門別消費誘発額</t>
    <rPh sb="0" eb="2">
      <t>ブモン</t>
    </rPh>
    <rPh sb="2" eb="3">
      <t>ベツ</t>
    </rPh>
    <rPh sb="3" eb="5">
      <t>ショウヒ</t>
    </rPh>
    <rPh sb="5" eb="8">
      <t>ユウハツガク</t>
    </rPh>
    <phoneticPr fontId="3"/>
  </si>
  <si>
    <t>県内消費誘発額</t>
    <rPh sb="0" eb="2">
      <t>ケンナイ</t>
    </rPh>
    <rPh sb="2" eb="4">
      <t>ショウヒ</t>
    </rPh>
    <rPh sb="4" eb="6">
      <t>ユウハツ</t>
    </rPh>
    <rPh sb="6" eb="7">
      <t>ガク</t>
    </rPh>
    <phoneticPr fontId="1"/>
  </si>
  <si>
    <t>購入者価格</t>
    <rPh sb="0" eb="3">
      <t>コウニュウシャ</t>
    </rPh>
    <rPh sb="3" eb="5">
      <t>カカク</t>
    </rPh>
    <phoneticPr fontId="1"/>
  </si>
  <si>
    <t>率</t>
    <rPh sb="0" eb="1">
      <t>リツ</t>
    </rPh>
    <phoneticPr fontId="1"/>
  </si>
  <si>
    <t>額</t>
    <rPh sb="0" eb="1">
      <t>ガク</t>
    </rPh>
    <phoneticPr fontId="1"/>
  </si>
  <si>
    <t>生産者価格</t>
    <rPh sb="0" eb="3">
      <t>セイサンシャ</t>
    </rPh>
    <rPh sb="3" eb="5">
      <t>カカク</t>
    </rPh>
    <phoneticPr fontId="1"/>
  </si>
  <si>
    <t>需要増加額</t>
    <rPh sb="0" eb="2">
      <t>ジュヨウ</t>
    </rPh>
    <rPh sb="2" eb="4">
      <t>ゾウカ</t>
    </rPh>
    <rPh sb="4" eb="5">
      <t>ガク</t>
    </rPh>
    <phoneticPr fontId="1"/>
  </si>
  <si>
    <t xml:space="preserve">１　最終需要増加額（初期投資額） </t>
    <rPh sb="2" eb="4">
      <t>サイシュウ</t>
    </rPh>
    <rPh sb="4" eb="6">
      <t>ジュヨウ</t>
    </rPh>
    <rPh sb="6" eb="8">
      <t>ゾウカ</t>
    </rPh>
    <rPh sb="8" eb="9">
      <t>ガク</t>
    </rPh>
    <rPh sb="10" eb="12">
      <t>ショキ</t>
    </rPh>
    <rPh sb="12" eb="15">
      <t>トウシガク</t>
    </rPh>
    <phoneticPr fontId="1"/>
  </si>
  <si>
    <t>県内需要額</t>
    <phoneticPr fontId="1"/>
  </si>
  <si>
    <t>２　分析結果</t>
    <rPh sb="2" eb="4">
      <t>ブンセキ</t>
    </rPh>
    <rPh sb="4" eb="6">
      <t>ケッカ</t>
    </rPh>
    <phoneticPr fontId="1"/>
  </si>
  <si>
    <t>合計</t>
    <rPh sb="0" eb="2">
      <t>ゴウケイ</t>
    </rPh>
    <phoneticPr fontId="1"/>
  </si>
  <si>
    <t>直接効果</t>
  </si>
  <si>
    <t>第1次間接効果</t>
  </si>
  <si>
    <t>第2次間接効果</t>
  </si>
  <si>
    <t>生産誘発額</t>
    <rPh sb="0" eb="2">
      <t>セイサン</t>
    </rPh>
    <rPh sb="2" eb="4">
      <t>ユウハツ</t>
    </rPh>
    <rPh sb="4" eb="5">
      <t>ガク</t>
    </rPh>
    <phoneticPr fontId="1"/>
  </si>
  <si>
    <t>粗付加価値誘発額</t>
    <phoneticPr fontId="1"/>
  </si>
  <si>
    <t>雇用者所得誘発額</t>
    <phoneticPr fontId="1"/>
  </si>
  <si>
    <t>３　波及効果倍率</t>
    <rPh sb="2" eb="6">
      <t>ハキュウコウカ</t>
    </rPh>
    <rPh sb="6" eb="8">
      <t>バイリツ</t>
    </rPh>
    <phoneticPr fontId="1"/>
  </si>
  <si>
    <t>（単位：倍）</t>
    <rPh sb="1" eb="3">
      <t>タンイ</t>
    </rPh>
    <rPh sb="4" eb="5">
      <t>バイ</t>
    </rPh>
    <phoneticPr fontId="1"/>
  </si>
  <si>
    <t>生産誘発額計÷需要増加額</t>
    <rPh sb="0" eb="2">
      <t>セイサン</t>
    </rPh>
    <rPh sb="2" eb="4">
      <t>ユウハツ</t>
    </rPh>
    <rPh sb="4" eb="5">
      <t>ガク</t>
    </rPh>
    <rPh sb="5" eb="6">
      <t>ケイ</t>
    </rPh>
    <rPh sb="7" eb="9">
      <t>ジュヨウ</t>
    </rPh>
    <rPh sb="9" eb="11">
      <t>ゾウカ</t>
    </rPh>
    <rPh sb="11" eb="12">
      <t>ガク</t>
    </rPh>
    <phoneticPr fontId="1"/>
  </si>
  <si>
    <t>生産誘発額計÷県内需要額</t>
    <phoneticPr fontId="1"/>
  </si>
  <si>
    <t>４　雇用誘発者数</t>
    <rPh sb="2" eb="4">
      <t>コヨウ</t>
    </rPh>
    <rPh sb="4" eb="6">
      <t>ユウハツ</t>
    </rPh>
    <rPh sb="6" eb="7">
      <t>シャ</t>
    </rPh>
    <rPh sb="7" eb="8">
      <t>スウ</t>
    </rPh>
    <phoneticPr fontId="1"/>
  </si>
  <si>
    <t>人</t>
    <rPh sb="0" eb="1">
      <t>ニン</t>
    </rPh>
    <phoneticPr fontId="1"/>
  </si>
  <si>
    <t>（注）</t>
    <rPh sb="1" eb="2">
      <t>チュウ</t>
    </rPh>
    <phoneticPr fontId="1"/>
  </si>
  <si>
    <t>中間投入額</t>
    <rPh sb="0" eb="2">
      <t>チュウカン</t>
    </rPh>
    <rPh sb="2" eb="4">
      <t>トウニュウ</t>
    </rPh>
    <rPh sb="4" eb="5">
      <t>ガク</t>
    </rPh>
    <phoneticPr fontId="1"/>
  </si>
  <si>
    <t>C</t>
  </si>
  <si>
    <t>D</t>
  </si>
  <si>
    <t>E</t>
  </si>
  <si>
    <t>F</t>
  </si>
  <si>
    <t>粗付加価値率</t>
    <rPh sb="0" eb="5">
      <t>ソフカカチ</t>
    </rPh>
    <rPh sb="5" eb="6">
      <t>リツ</t>
    </rPh>
    <phoneticPr fontId="1"/>
  </si>
  <si>
    <t>粗付加価値額／生産額</t>
    <rPh sb="0" eb="5">
      <t>ソフカカチ</t>
    </rPh>
    <rPh sb="5" eb="6">
      <t>ガク</t>
    </rPh>
    <rPh sb="7" eb="10">
      <t>セイサンガク</t>
    </rPh>
    <phoneticPr fontId="1"/>
  </si>
  <si>
    <t>粗付加価値誘発額</t>
    <rPh sb="0" eb="1">
      <t>ソ</t>
    </rPh>
    <rPh sb="5" eb="7">
      <t>ユウハツ</t>
    </rPh>
    <rPh sb="7" eb="8">
      <t>ガク</t>
    </rPh>
    <phoneticPr fontId="1"/>
  </si>
  <si>
    <t>直接</t>
    <rPh sb="0" eb="2">
      <t>チョクセツ</t>
    </rPh>
    <phoneticPr fontId="1"/>
  </si>
  <si>
    <t>１次</t>
    <rPh sb="1" eb="2">
      <t>ジ</t>
    </rPh>
    <phoneticPr fontId="1"/>
  </si>
  <si>
    <t>２次</t>
    <rPh sb="1" eb="2">
      <t>ジ</t>
    </rPh>
    <phoneticPr fontId="1"/>
  </si>
  <si>
    <t>雇用者所得率</t>
    <rPh sb="0" eb="3">
      <t>コヨウシャ</t>
    </rPh>
    <rPh sb="3" eb="5">
      <t>ショトク</t>
    </rPh>
    <rPh sb="5" eb="6">
      <t>リツ</t>
    </rPh>
    <phoneticPr fontId="1"/>
  </si>
  <si>
    <t>雇用者所得額／生産額</t>
    <rPh sb="0" eb="3">
      <t>コヨウシャ</t>
    </rPh>
    <rPh sb="3" eb="5">
      <t>ショトク</t>
    </rPh>
    <rPh sb="5" eb="6">
      <t>ガク</t>
    </rPh>
    <rPh sb="7" eb="10">
      <t>セイサンガク</t>
    </rPh>
    <phoneticPr fontId="1"/>
  </si>
  <si>
    <t>雇用誘発者数（人）</t>
    <rPh sb="0" eb="2">
      <t>コヨウ</t>
    </rPh>
    <rPh sb="2" eb="4">
      <t>ユウハツ</t>
    </rPh>
    <rPh sb="4" eb="5">
      <t>シャ</t>
    </rPh>
    <rPh sb="5" eb="6">
      <t>スウ</t>
    </rPh>
    <rPh sb="7" eb="8">
      <t>ニン</t>
    </rPh>
    <phoneticPr fontId="1"/>
  </si>
  <si>
    <t>雇用係数</t>
    <rPh sb="0" eb="2">
      <t>コヨウ</t>
    </rPh>
    <rPh sb="2" eb="4">
      <t>ケイスウ</t>
    </rPh>
    <phoneticPr fontId="1"/>
  </si>
  <si>
    <t>民間消費
構成比</t>
    <rPh sb="0" eb="2">
      <t>ミンカン</t>
    </rPh>
    <rPh sb="2" eb="4">
      <t>ショウヒ</t>
    </rPh>
    <rPh sb="5" eb="8">
      <t>コウセイヒ</t>
    </rPh>
    <phoneticPr fontId="1"/>
  </si>
  <si>
    <t>消費
誘発額</t>
    <rPh sb="0" eb="2">
      <t>ショウヒ</t>
    </rPh>
    <rPh sb="3" eb="6">
      <t>ユウハツガク</t>
    </rPh>
    <phoneticPr fontId="1"/>
  </si>
  <si>
    <t>11</t>
  </si>
  <si>
    <t>飲食料品</t>
  </si>
  <si>
    <t>15</t>
  </si>
  <si>
    <t>16</t>
  </si>
  <si>
    <t>20</t>
  </si>
  <si>
    <t>21</t>
  </si>
  <si>
    <t>22</t>
  </si>
  <si>
    <t>25</t>
  </si>
  <si>
    <t>26</t>
  </si>
  <si>
    <t>27</t>
  </si>
  <si>
    <t>28</t>
  </si>
  <si>
    <t>29</t>
  </si>
  <si>
    <t>はん用機械</t>
  </si>
  <si>
    <t>30</t>
  </si>
  <si>
    <t>生産用機械</t>
  </si>
  <si>
    <t>31</t>
  </si>
  <si>
    <t>業務用機械</t>
  </si>
  <si>
    <t>32</t>
  </si>
  <si>
    <t>電子部品</t>
  </si>
  <si>
    <t>33</t>
  </si>
  <si>
    <t>34</t>
  </si>
  <si>
    <t>35</t>
  </si>
  <si>
    <t>39</t>
  </si>
  <si>
    <t>41</t>
  </si>
  <si>
    <t>46</t>
  </si>
  <si>
    <t>47</t>
  </si>
  <si>
    <t>水道</t>
  </si>
  <si>
    <t>48</t>
  </si>
  <si>
    <t>廃棄物処理</t>
  </si>
  <si>
    <t>51</t>
  </si>
  <si>
    <t>53</t>
  </si>
  <si>
    <t>55</t>
  </si>
  <si>
    <t>57</t>
  </si>
  <si>
    <t>運輸・郵便</t>
  </si>
  <si>
    <t>59</t>
  </si>
  <si>
    <t>情報通信</t>
  </si>
  <si>
    <t>61</t>
  </si>
  <si>
    <t>63</t>
  </si>
  <si>
    <t>64</t>
  </si>
  <si>
    <t>医療・福祉</t>
  </si>
  <si>
    <t>65</t>
  </si>
  <si>
    <t>66</t>
  </si>
  <si>
    <t>67</t>
  </si>
  <si>
    <t>68</t>
  </si>
  <si>
    <t>69</t>
  </si>
  <si>
    <t>70</t>
  </si>
  <si>
    <t>71</t>
  </si>
  <si>
    <t>91</t>
  </si>
  <si>
    <t>92</t>
  </si>
  <si>
    <t>93</t>
  </si>
  <si>
    <t>94</t>
  </si>
  <si>
    <t>間接税（関税・輸入品商品税を除く。）</t>
  </si>
  <si>
    <t>95</t>
  </si>
  <si>
    <t>96</t>
  </si>
  <si>
    <t>97</t>
  </si>
  <si>
    <t>72</t>
  </si>
  <si>
    <t>73</t>
  </si>
  <si>
    <t>74</t>
  </si>
  <si>
    <t>75</t>
  </si>
  <si>
    <t>76</t>
  </si>
  <si>
    <t>78</t>
  </si>
  <si>
    <t>79</t>
  </si>
  <si>
    <t>82</t>
  </si>
  <si>
    <t>83</t>
  </si>
  <si>
    <t>県内生産額</t>
    <rPh sb="0" eb="1">
      <t>ケン</t>
    </rPh>
    <phoneticPr fontId="8"/>
  </si>
  <si>
    <t>粗付加価値計／県内生産額</t>
    <rPh sb="0" eb="5">
      <t>ソフカカチ</t>
    </rPh>
    <rPh sb="5" eb="6">
      <t>ケイ</t>
    </rPh>
    <rPh sb="7" eb="8">
      <t>ケン</t>
    </rPh>
    <rPh sb="8" eb="9">
      <t>ナイ</t>
    </rPh>
    <rPh sb="9" eb="12">
      <t>セイサンガク</t>
    </rPh>
    <phoneticPr fontId="1"/>
  </si>
  <si>
    <t>雇用者所得／県内生産額</t>
    <rPh sb="0" eb="3">
      <t>コヨウシャ</t>
    </rPh>
    <rPh sb="3" eb="5">
      <t>ショトク</t>
    </rPh>
    <rPh sb="6" eb="7">
      <t>ケン</t>
    </rPh>
    <rPh sb="7" eb="8">
      <t>ナイ</t>
    </rPh>
    <rPh sb="8" eb="11">
      <t>セイサンガク</t>
    </rPh>
    <phoneticPr fontId="1"/>
  </si>
  <si>
    <t>就業誘発者数（人）</t>
    <rPh sb="0" eb="2">
      <t>シュウギョウ</t>
    </rPh>
    <rPh sb="2" eb="4">
      <t>ユウハツ</t>
    </rPh>
    <rPh sb="4" eb="5">
      <t>シャ</t>
    </rPh>
    <rPh sb="5" eb="6">
      <t>スウ</t>
    </rPh>
    <rPh sb="7" eb="8">
      <t>ニン</t>
    </rPh>
    <phoneticPr fontId="1"/>
  </si>
  <si>
    <t>就業係数</t>
    <rPh sb="0" eb="2">
      <t>シュウギョウ</t>
    </rPh>
    <rPh sb="2" eb="4">
      <t>ケイスウ</t>
    </rPh>
    <phoneticPr fontId="1"/>
  </si>
  <si>
    <t>穀類</t>
  </si>
  <si>
    <t>乳製品</t>
  </si>
  <si>
    <t>菓子類</t>
  </si>
  <si>
    <t>調味料</t>
  </si>
  <si>
    <t>たばこ</t>
  </si>
  <si>
    <t>医薬品</t>
  </si>
  <si>
    <t>教育</t>
  </si>
  <si>
    <t>A</t>
    <phoneticPr fontId="1"/>
  </si>
  <si>
    <t>B</t>
    <phoneticPr fontId="1"/>
  </si>
  <si>
    <t>H</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</si>
  <si>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</si>
  <si>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</si>
  <si>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</si>
  <si>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</si>
  <si>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</si>
  <si>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</si>
  <si>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</si>
  <si>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</si>
  <si>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</si>
  <si>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</si>
  <si>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</si>
  <si>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</si>
  <si>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</si>
  <si>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</si>
  <si>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</si>
  <si>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</si>
  <si>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【直接効果】</t>
    <phoneticPr fontId="1"/>
  </si>
  <si>
    <t>百万円</t>
    <rPh sb="0" eb="3">
      <t>ヒャクマンエン</t>
    </rPh>
    <phoneticPr fontId="1"/>
  </si>
  <si>
    <t>×自給率</t>
    <rPh sb="1" eb="4">
      <t>ジキュウリツ</t>
    </rPh>
    <phoneticPr fontId="1"/>
  </si>
  <si>
    <t>×就業係数</t>
    <rPh sb="1" eb="3">
      <t>シュウギョウ</t>
    </rPh>
    <rPh sb="3" eb="5">
      <t>ケイスウ</t>
    </rPh>
    <phoneticPr fontId="1"/>
  </si>
  <si>
    <t>×雇用係数</t>
    <rPh sb="1" eb="3">
      <t>コヨウ</t>
    </rPh>
    <rPh sb="3" eb="5">
      <t>ケイスウ</t>
    </rPh>
    <phoneticPr fontId="1"/>
  </si>
  <si>
    <t>×投入係数</t>
    <rPh sb="1" eb="3">
      <t>トウニュウ</t>
    </rPh>
    <rPh sb="3" eb="5">
      <t>ケイスウ</t>
    </rPh>
    <phoneticPr fontId="1"/>
  </si>
  <si>
    <t>【１次波及効果】</t>
    <phoneticPr fontId="1"/>
  </si>
  <si>
    <t>×逆行列係数</t>
    <rPh sb="1" eb="4">
      <t>ギャクギョウレツ</t>
    </rPh>
    <rPh sb="4" eb="6">
      <t>ケイスウ</t>
    </rPh>
    <phoneticPr fontId="1"/>
  </si>
  <si>
    <t>　×粗付加価値率</t>
    <phoneticPr fontId="1"/>
  </si>
  <si>
    <t>　　　　　</t>
    <phoneticPr fontId="1"/>
  </si>
  <si>
    <t>　×雇用者所得率</t>
    <rPh sb="2" eb="5">
      <t>コヨウシャ</t>
    </rPh>
    <rPh sb="5" eb="8">
      <t>ショトクリツ</t>
    </rPh>
    <phoneticPr fontId="1"/>
  </si>
  <si>
    <t>【２次波及効果】</t>
    <phoneticPr fontId="1"/>
  </si>
  <si>
    <t>　×粗付加価値率</t>
    <rPh sb="2" eb="3">
      <t>ソ</t>
    </rPh>
    <rPh sb="3" eb="5">
      <t>フカ</t>
    </rPh>
    <rPh sb="5" eb="7">
      <t>カチ</t>
    </rPh>
    <rPh sb="7" eb="8">
      <t>リツ</t>
    </rPh>
    <phoneticPr fontId="1"/>
  </si>
  <si>
    <t>　なお、産業連関分析にはいくつかの前提条件（シート「前提」参照）がありますので、得られる結果は実際の波及効果とは異なります。産業連関表を使った分析事例として活用してください。</t>
    <rPh sb="4" eb="6">
      <t>サンギョウ</t>
    </rPh>
    <rPh sb="6" eb="8">
      <t>レンカン</t>
    </rPh>
    <rPh sb="8" eb="10">
      <t>ブンセキ</t>
    </rPh>
    <rPh sb="17" eb="19">
      <t>ゼンテイ</t>
    </rPh>
    <rPh sb="19" eb="21">
      <t>ジョウケン</t>
    </rPh>
    <rPh sb="40" eb="41">
      <t>エ</t>
    </rPh>
    <rPh sb="44" eb="46">
      <t>ケッカ</t>
    </rPh>
    <rPh sb="47" eb="49">
      <t>ジッサイ</t>
    </rPh>
    <rPh sb="50" eb="54">
      <t>ハキュウコウカ</t>
    </rPh>
    <rPh sb="56" eb="57">
      <t>コト</t>
    </rPh>
    <rPh sb="62" eb="64">
      <t>サンギョウ</t>
    </rPh>
    <rPh sb="64" eb="66">
      <t>レンカン</t>
    </rPh>
    <rPh sb="66" eb="67">
      <t>ヒョウ</t>
    </rPh>
    <rPh sb="68" eb="69">
      <t>ツカ</t>
    </rPh>
    <rPh sb="71" eb="73">
      <t>ブンセキ</t>
    </rPh>
    <rPh sb="73" eb="75">
      <t>ジレイ</t>
    </rPh>
    <rPh sb="78" eb="80">
      <t>カツヨウ</t>
    </rPh>
    <phoneticPr fontId="1"/>
  </si>
  <si>
    <t>　また、建設部門の波及効果については、より精度の高い分析を行うための「建設部門簡易分析ツール」をご利用ください。</t>
    <rPh sb="4" eb="6">
      <t>ケンセツ</t>
    </rPh>
    <rPh sb="6" eb="8">
      <t>ブモン</t>
    </rPh>
    <rPh sb="9" eb="13">
      <t>ハキュウコウカ</t>
    </rPh>
    <rPh sb="21" eb="23">
      <t>セイド</t>
    </rPh>
    <rPh sb="24" eb="25">
      <t>タカ</t>
    </rPh>
    <rPh sb="26" eb="28">
      <t>ブンセキ</t>
    </rPh>
    <rPh sb="29" eb="30">
      <t>オコナ</t>
    </rPh>
    <rPh sb="35" eb="37">
      <t>ケンセツ</t>
    </rPh>
    <rPh sb="37" eb="39">
      <t>ブモン</t>
    </rPh>
    <rPh sb="39" eb="41">
      <t>カンイ</t>
    </rPh>
    <rPh sb="41" eb="43">
      <t>ブンセキ</t>
    </rPh>
    <rPh sb="49" eb="51">
      <t>リヨウ</t>
    </rPh>
    <phoneticPr fontId="1"/>
  </si>
  <si>
    <t>【利用方法】</t>
    <phoneticPr fontId="1"/>
  </si>
  <si>
    <t>　　不明の場合は空欄のままにしてください。（産業連関表で計算された自給率が適用されます。）</t>
    <rPh sb="8" eb="10">
      <t>クウラン</t>
    </rPh>
    <rPh sb="22" eb="24">
      <t>サンギョウ</t>
    </rPh>
    <rPh sb="24" eb="27">
      <t>レンカンヒョウ</t>
    </rPh>
    <rPh sb="28" eb="30">
      <t>ケイサン</t>
    </rPh>
    <rPh sb="33" eb="36">
      <t>ジキュウリツ</t>
    </rPh>
    <rPh sb="37" eb="39">
      <t>テキヨウ</t>
    </rPh>
    <phoneticPr fontId="1"/>
  </si>
  <si>
    <t>　　（その他のシートは測定に必要な係数が入力されています。）</t>
    <rPh sb="5" eb="6">
      <t>タ</t>
    </rPh>
    <rPh sb="11" eb="13">
      <t>ソクテイ</t>
    </rPh>
    <rPh sb="14" eb="16">
      <t>ヒツヨウ</t>
    </rPh>
    <rPh sb="17" eb="19">
      <t>ケイスウ</t>
    </rPh>
    <rPh sb="20" eb="22">
      <t>ニュウリョク</t>
    </rPh>
    <phoneticPr fontId="1"/>
  </si>
  <si>
    <t>【留意事項】</t>
    <rPh sb="1" eb="3">
      <t>リュウイ</t>
    </rPh>
    <rPh sb="3" eb="5">
      <t>ジコウ</t>
    </rPh>
    <phoneticPr fontId="1"/>
  </si>
  <si>
    <t>１　このツールによる分析結果を千葉県が保証するものではありません。分析する方の責任において利用してください。</t>
    <rPh sb="10" eb="12">
      <t>ブンセキ</t>
    </rPh>
    <rPh sb="12" eb="14">
      <t>ケッカ</t>
    </rPh>
    <rPh sb="15" eb="18">
      <t>チバケン</t>
    </rPh>
    <rPh sb="19" eb="21">
      <t>ホショウ</t>
    </rPh>
    <rPh sb="33" eb="35">
      <t>ブンセキ</t>
    </rPh>
    <rPh sb="37" eb="38">
      <t>ホウ</t>
    </rPh>
    <rPh sb="39" eb="41">
      <t>セキニン</t>
    </rPh>
    <rPh sb="45" eb="47">
      <t>リヨウ</t>
    </rPh>
    <phoneticPr fontId="1"/>
  </si>
  <si>
    <t>２　分析方法の見直しやデータの更新等により、利用者の皆様にあらかじめ通知することなく、内容を変更することがあります。</t>
    <rPh sb="2" eb="4">
      <t>ブンセキ</t>
    </rPh>
    <rPh sb="4" eb="6">
      <t>ホウホウ</t>
    </rPh>
    <rPh sb="7" eb="9">
      <t>ミナオ</t>
    </rPh>
    <rPh sb="15" eb="17">
      <t>コウシン</t>
    </rPh>
    <rPh sb="17" eb="18">
      <t>トウ</t>
    </rPh>
    <rPh sb="22" eb="25">
      <t>リヨウシャ</t>
    </rPh>
    <rPh sb="26" eb="28">
      <t>ミナサマ</t>
    </rPh>
    <rPh sb="34" eb="36">
      <t>ツウチ</t>
    </rPh>
    <rPh sb="43" eb="45">
      <t>ナイヨウ</t>
    </rPh>
    <rPh sb="46" eb="48">
      <t>ヘンコウ</t>
    </rPh>
    <phoneticPr fontId="1"/>
  </si>
  <si>
    <t>　　（変更した場合はバージョンナンバーを更新します。）</t>
    <rPh sb="3" eb="5">
      <t>ヘンコウ</t>
    </rPh>
    <rPh sb="7" eb="9">
      <t>バアイ</t>
    </rPh>
    <rPh sb="20" eb="22">
      <t>コウシン</t>
    </rPh>
    <phoneticPr fontId="1"/>
  </si>
  <si>
    <t>＜産業連関分析モデルの主な前提条件＞</t>
    <rPh sb="1" eb="3">
      <t>サンギョウ</t>
    </rPh>
    <rPh sb="3" eb="5">
      <t>レンカン</t>
    </rPh>
    <rPh sb="5" eb="7">
      <t>ブンセキ</t>
    </rPh>
    <rPh sb="11" eb="12">
      <t>オモ</t>
    </rPh>
    <rPh sb="13" eb="15">
      <t>ゼンテイ</t>
    </rPh>
    <rPh sb="15" eb="17">
      <t>ジョウケン</t>
    </rPh>
    <phoneticPr fontId="1"/>
  </si>
  <si>
    <t>全ての「生産」は、「最終需要」を満たすために行われる。</t>
    <rPh sb="0" eb="1">
      <t>スベ</t>
    </rPh>
    <rPh sb="4" eb="6">
      <t>セイサン</t>
    </rPh>
    <rPh sb="10" eb="12">
      <t>サイシュウ</t>
    </rPh>
    <rPh sb="12" eb="14">
      <t>ジュヨウ</t>
    </rPh>
    <rPh sb="16" eb="17">
      <t>ミ</t>
    </rPh>
    <rPh sb="22" eb="23">
      <t>オコナ</t>
    </rPh>
    <phoneticPr fontId="1"/>
  </si>
  <si>
    <t>生産を行う上での「制約条件（ボトルネック）」は、一切無いものと仮定する。（生産の限界はない）</t>
    <rPh sb="0" eb="2">
      <t>セイサン</t>
    </rPh>
    <rPh sb="3" eb="4">
      <t>オコナ</t>
    </rPh>
    <rPh sb="5" eb="6">
      <t>ウエ</t>
    </rPh>
    <rPh sb="9" eb="11">
      <t>セイヤク</t>
    </rPh>
    <rPh sb="11" eb="13">
      <t>ジョウケン</t>
    </rPh>
    <rPh sb="24" eb="26">
      <t>イッサイ</t>
    </rPh>
    <rPh sb="26" eb="27">
      <t>ナ</t>
    </rPh>
    <rPh sb="31" eb="33">
      <t>カテイ</t>
    </rPh>
    <rPh sb="37" eb="39">
      <t>セイサン</t>
    </rPh>
    <rPh sb="40" eb="42">
      <t>ゲンカイ</t>
    </rPh>
    <phoneticPr fontId="1"/>
  </si>
  <si>
    <t>商品の生産に必要な「投入構造」は、商品ごとに固有であり、かつ、短期的には変化せず「一定」であると仮定する。</t>
    <rPh sb="0" eb="2">
      <t>ショウヒン</t>
    </rPh>
    <rPh sb="3" eb="5">
      <t>セイサン</t>
    </rPh>
    <rPh sb="6" eb="8">
      <t>ヒツヨウ</t>
    </rPh>
    <rPh sb="10" eb="12">
      <t>トウニュウ</t>
    </rPh>
    <rPh sb="12" eb="14">
      <t>コウゾウ</t>
    </rPh>
    <rPh sb="17" eb="19">
      <t>ショウヒン</t>
    </rPh>
    <rPh sb="22" eb="24">
      <t>コユウ</t>
    </rPh>
    <rPh sb="31" eb="33">
      <t>タンキ</t>
    </rPh>
    <rPh sb="33" eb="34">
      <t>テキ</t>
    </rPh>
    <rPh sb="36" eb="38">
      <t>ヘンカ</t>
    </rPh>
    <rPh sb="41" eb="43">
      <t>イッテイ</t>
    </rPh>
    <rPh sb="48" eb="50">
      <t>カテイ</t>
    </rPh>
    <phoneticPr fontId="1"/>
  </si>
  <si>
    <t>④</t>
    <phoneticPr fontId="1"/>
  </si>
  <si>
    <t>各部門が使用する投入量は、その部門の生産水準に比例し、生産水準が２倍になれば、使用される原材料等の投入量も２倍になるという「線形的な比例関係」を仮定する（「規模の経済性はないものと仮定する」）。</t>
    <rPh sb="0" eb="1">
      <t>カク</t>
    </rPh>
    <rPh sb="1" eb="3">
      <t>ブモン</t>
    </rPh>
    <rPh sb="4" eb="6">
      <t>シヨウ</t>
    </rPh>
    <rPh sb="8" eb="10">
      <t>トウニュウ</t>
    </rPh>
    <rPh sb="10" eb="11">
      <t>リョウ</t>
    </rPh>
    <rPh sb="15" eb="17">
      <t>ブモン</t>
    </rPh>
    <rPh sb="18" eb="20">
      <t>セイサン</t>
    </rPh>
    <rPh sb="20" eb="22">
      <t>スイジュン</t>
    </rPh>
    <rPh sb="23" eb="25">
      <t>ヒレイ</t>
    </rPh>
    <rPh sb="27" eb="29">
      <t>セイサン</t>
    </rPh>
    <rPh sb="29" eb="31">
      <t>スイジュン</t>
    </rPh>
    <rPh sb="33" eb="34">
      <t>バイ</t>
    </rPh>
    <rPh sb="39" eb="41">
      <t>シヨウ</t>
    </rPh>
    <rPh sb="44" eb="47">
      <t>ゲンザイリョウ</t>
    </rPh>
    <rPh sb="47" eb="48">
      <t>トウ</t>
    </rPh>
    <rPh sb="49" eb="51">
      <t>トウニュウ</t>
    </rPh>
    <rPh sb="51" eb="52">
      <t>リョウ</t>
    </rPh>
    <rPh sb="54" eb="55">
      <t>バイ</t>
    </rPh>
    <rPh sb="62" eb="64">
      <t>センケイ</t>
    </rPh>
    <rPh sb="64" eb="65">
      <t>テキ</t>
    </rPh>
    <rPh sb="66" eb="68">
      <t>ヒレイ</t>
    </rPh>
    <rPh sb="68" eb="70">
      <t>カンケイ</t>
    </rPh>
    <rPh sb="72" eb="74">
      <t>カテイ</t>
    </rPh>
    <rPh sb="78" eb="80">
      <t>キボ</t>
    </rPh>
    <rPh sb="81" eb="84">
      <t>ケイザイセイ</t>
    </rPh>
    <rPh sb="90" eb="92">
      <t>カテイ</t>
    </rPh>
    <phoneticPr fontId="1"/>
  </si>
  <si>
    <t>⑤</t>
    <phoneticPr fontId="1"/>
  </si>
  <si>
    <t>生産波及は、途中段階で中断することなく、最後まで波及するものと仮定する（追加需要の増加には全て生産増で対応し、在庫取り崩し等による波及の中断はない）。よって波及効果が過大になりがちである。</t>
    <rPh sb="0" eb="2">
      <t>セイサン</t>
    </rPh>
    <rPh sb="2" eb="4">
      <t>ハキュウ</t>
    </rPh>
    <rPh sb="6" eb="8">
      <t>トチュウ</t>
    </rPh>
    <rPh sb="8" eb="10">
      <t>ダンカイ</t>
    </rPh>
    <rPh sb="11" eb="13">
      <t>チュウダン</t>
    </rPh>
    <rPh sb="20" eb="22">
      <t>サイゴ</t>
    </rPh>
    <rPh sb="24" eb="26">
      <t>ハキュウ</t>
    </rPh>
    <rPh sb="31" eb="33">
      <t>カテイ</t>
    </rPh>
    <rPh sb="36" eb="38">
      <t>ツイカ</t>
    </rPh>
    <rPh sb="38" eb="40">
      <t>ジュヨウ</t>
    </rPh>
    <rPh sb="41" eb="43">
      <t>ゾウカ</t>
    </rPh>
    <rPh sb="45" eb="46">
      <t>スベ</t>
    </rPh>
    <rPh sb="47" eb="49">
      <t>セイサン</t>
    </rPh>
    <rPh sb="49" eb="50">
      <t>ゾウ</t>
    </rPh>
    <rPh sb="51" eb="53">
      <t>タイオウ</t>
    </rPh>
    <rPh sb="55" eb="57">
      <t>ザイコ</t>
    </rPh>
    <rPh sb="57" eb="58">
      <t>ト</t>
    </rPh>
    <rPh sb="59" eb="60">
      <t>クズ</t>
    </rPh>
    <rPh sb="61" eb="62">
      <t>トウ</t>
    </rPh>
    <rPh sb="65" eb="67">
      <t>ハキュウ</t>
    </rPh>
    <rPh sb="68" eb="70">
      <t>チュウダン</t>
    </rPh>
    <rPh sb="78" eb="82">
      <t>ハキュウコウカ</t>
    </rPh>
    <rPh sb="83" eb="85">
      <t>カダイ</t>
    </rPh>
    <phoneticPr fontId="1"/>
  </si>
  <si>
    <t>各部門が生産活動を個別に行った効果の和は、それらの部門が同時に行ったときの総効果に等しい（例えばある産業活動によって発生した公害が他の産業にもたらすマイナスの影響は存在しないなど、各産業の相互干渉がない）。</t>
    <rPh sb="0" eb="1">
      <t>カク</t>
    </rPh>
    <rPh sb="1" eb="3">
      <t>ブモン</t>
    </rPh>
    <rPh sb="4" eb="6">
      <t>セイサン</t>
    </rPh>
    <rPh sb="6" eb="8">
      <t>カツドウ</t>
    </rPh>
    <rPh sb="9" eb="11">
      <t>コベツ</t>
    </rPh>
    <rPh sb="12" eb="13">
      <t>オコナ</t>
    </rPh>
    <rPh sb="15" eb="17">
      <t>コウカ</t>
    </rPh>
    <rPh sb="18" eb="19">
      <t>ワ</t>
    </rPh>
    <rPh sb="25" eb="27">
      <t>ブモン</t>
    </rPh>
    <rPh sb="28" eb="30">
      <t>ドウジ</t>
    </rPh>
    <rPh sb="31" eb="32">
      <t>オコナ</t>
    </rPh>
    <rPh sb="37" eb="38">
      <t>ソウ</t>
    </rPh>
    <rPh sb="38" eb="40">
      <t>コウカ</t>
    </rPh>
    <rPh sb="41" eb="42">
      <t>ヒト</t>
    </rPh>
    <rPh sb="45" eb="46">
      <t>タト</t>
    </rPh>
    <rPh sb="50" eb="52">
      <t>サンギョウ</t>
    </rPh>
    <rPh sb="52" eb="54">
      <t>カツドウ</t>
    </rPh>
    <rPh sb="58" eb="60">
      <t>ハッセイ</t>
    </rPh>
    <rPh sb="62" eb="64">
      <t>コウガイ</t>
    </rPh>
    <rPh sb="65" eb="66">
      <t>タ</t>
    </rPh>
    <rPh sb="67" eb="69">
      <t>サンギョウ</t>
    </rPh>
    <rPh sb="79" eb="81">
      <t>エイキョウ</t>
    </rPh>
    <rPh sb="82" eb="84">
      <t>ソンザイ</t>
    </rPh>
    <phoneticPr fontId="1"/>
  </si>
  <si>
    <t>⑦</t>
    <phoneticPr fontId="1"/>
  </si>
  <si>
    <t>⑧</t>
    <phoneticPr fontId="1"/>
  </si>
  <si>
    <t>産業連関分析には時間の概念がないため、波及効果がいつ現れるかは不明である。</t>
    <rPh sb="0" eb="2">
      <t>サンギョウ</t>
    </rPh>
    <rPh sb="2" eb="4">
      <t>レンカン</t>
    </rPh>
    <rPh sb="4" eb="6">
      <t>ブンセキ</t>
    </rPh>
    <rPh sb="8" eb="10">
      <t>ジカン</t>
    </rPh>
    <rPh sb="11" eb="13">
      <t>ガイネン</t>
    </rPh>
    <rPh sb="19" eb="21">
      <t>ハキュウ</t>
    </rPh>
    <rPh sb="21" eb="23">
      <t>コウカ</t>
    </rPh>
    <rPh sb="26" eb="27">
      <t>アラワ</t>
    </rPh>
    <rPh sb="31" eb="33">
      <t>フメイ</t>
    </rPh>
    <phoneticPr fontId="1"/>
  </si>
  <si>
    <t>雇用誘発者数は、生産誘発額を満たすために理論上必要となる労働力であり（新規雇用者数ではない）、雇用調整や就業者数に上限のある就業者（医師などの資格を有する職業）について考慮できないなど現実とは乖離がある。</t>
    <rPh sb="0" eb="2">
      <t>コヨウ</t>
    </rPh>
    <rPh sb="2" eb="4">
      <t>ユウハツ</t>
    </rPh>
    <rPh sb="4" eb="5">
      <t>シャ</t>
    </rPh>
    <rPh sb="5" eb="6">
      <t>スウ</t>
    </rPh>
    <rPh sb="8" eb="10">
      <t>セイサン</t>
    </rPh>
    <rPh sb="10" eb="12">
      <t>ユウハツ</t>
    </rPh>
    <rPh sb="12" eb="13">
      <t>ガク</t>
    </rPh>
    <rPh sb="14" eb="15">
      <t>ミ</t>
    </rPh>
    <rPh sb="20" eb="23">
      <t>リロンジョウ</t>
    </rPh>
    <rPh sb="23" eb="25">
      <t>ヒツヨウ</t>
    </rPh>
    <rPh sb="28" eb="31">
      <t>ロウドウリョク</t>
    </rPh>
    <rPh sb="35" eb="37">
      <t>シンキ</t>
    </rPh>
    <rPh sb="37" eb="40">
      <t>コヨウシャ</t>
    </rPh>
    <rPh sb="40" eb="41">
      <t>スウ</t>
    </rPh>
    <rPh sb="47" eb="49">
      <t>コヨウ</t>
    </rPh>
    <rPh sb="49" eb="51">
      <t>チョウセイ</t>
    </rPh>
    <rPh sb="52" eb="55">
      <t>シュウギョウシャ</t>
    </rPh>
    <rPh sb="55" eb="56">
      <t>スウ</t>
    </rPh>
    <rPh sb="57" eb="59">
      <t>ジョウゲン</t>
    </rPh>
    <rPh sb="62" eb="65">
      <t>シュウギョウシャ</t>
    </rPh>
    <rPh sb="66" eb="68">
      <t>イシ</t>
    </rPh>
    <rPh sb="71" eb="73">
      <t>シカク</t>
    </rPh>
    <rPh sb="74" eb="75">
      <t>ユウ</t>
    </rPh>
    <rPh sb="77" eb="79">
      <t>ショクギョウ</t>
    </rPh>
    <rPh sb="84" eb="86">
      <t>コウリョ</t>
    </rPh>
    <rPh sb="92" eb="94">
      <t>ゲンジツ</t>
    </rPh>
    <rPh sb="96" eb="98">
      <t>カイリ</t>
    </rPh>
    <phoneticPr fontId="1"/>
  </si>
  <si>
    <t>　最終需要増加額を該当部門に値入力するだけで、生産誘発効果を第２次波及効果まで測定できます。</t>
    <rPh sb="1" eb="3">
      <t>サイシュウ</t>
    </rPh>
    <rPh sb="3" eb="5">
      <t>ジュヨウ</t>
    </rPh>
    <rPh sb="5" eb="7">
      <t>ゾウカ</t>
    </rPh>
    <rPh sb="7" eb="8">
      <t>ガク</t>
    </rPh>
    <rPh sb="9" eb="11">
      <t>ガイトウ</t>
    </rPh>
    <rPh sb="11" eb="13">
      <t>ブモン</t>
    </rPh>
    <rPh sb="14" eb="15">
      <t>アタイ</t>
    </rPh>
    <rPh sb="15" eb="17">
      <t>ニュウリョク</t>
    </rPh>
    <rPh sb="23" eb="25">
      <t>セイサン</t>
    </rPh>
    <rPh sb="25" eb="27">
      <t>ユウハツ</t>
    </rPh>
    <rPh sb="27" eb="29">
      <t>コウカ</t>
    </rPh>
    <rPh sb="30" eb="31">
      <t>ダイ</t>
    </rPh>
    <rPh sb="32" eb="33">
      <t>ジ</t>
    </rPh>
    <rPh sb="33" eb="37">
      <t>ハキュウコウカ</t>
    </rPh>
    <rPh sb="39" eb="41">
      <t>ソクテイ</t>
    </rPh>
    <phoneticPr fontId="1"/>
  </si>
  <si>
    <t>１　あらかじめ、最終需要増加額とその金額の部門ごとの内訳を設定してください。</t>
    <rPh sb="8" eb="10">
      <t>サイシュウ</t>
    </rPh>
    <rPh sb="10" eb="12">
      <t>ジュヨウ</t>
    </rPh>
    <rPh sb="12" eb="14">
      <t>ゾウカ</t>
    </rPh>
    <rPh sb="14" eb="15">
      <t>ガク</t>
    </rPh>
    <rPh sb="18" eb="20">
      <t>キンガク</t>
    </rPh>
    <rPh sb="26" eb="28">
      <t>ウチワケ</t>
    </rPh>
    <rPh sb="29" eb="31">
      <t>セッテイ</t>
    </rPh>
    <phoneticPr fontId="1"/>
  </si>
  <si>
    <t>T 県内消費誘発額</t>
    <rPh sb="2" eb="4">
      <t>ケンナイ</t>
    </rPh>
    <rPh sb="4" eb="6">
      <t>ショウヒ</t>
    </rPh>
    <rPh sb="6" eb="8">
      <t>ユウハツ</t>
    </rPh>
    <rPh sb="8" eb="9">
      <t>ガク</t>
    </rPh>
    <phoneticPr fontId="1"/>
  </si>
  <si>
    <t>U 生産誘発額（2次）</t>
    <rPh sb="2" eb="4">
      <t>セイサン</t>
    </rPh>
    <rPh sb="4" eb="7">
      <t>ユウハツガク</t>
    </rPh>
    <phoneticPr fontId="1"/>
  </si>
  <si>
    <t>消費転換率の設定（オプション）</t>
    <rPh sb="0" eb="2">
      <t>ショウヒ</t>
    </rPh>
    <rPh sb="2" eb="5">
      <t>テンカンリツ</t>
    </rPh>
    <rPh sb="6" eb="8">
      <t>セッテイ</t>
    </rPh>
    <phoneticPr fontId="1"/>
  </si>
  <si>
    <t>採用する数値</t>
    <rPh sb="0" eb="2">
      <t>サイヨウ</t>
    </rPh>
    <rPh sb="4" eb="6">
      <t>スウチ</t>
    </rPh>
    <phoneticPr fontId="1"/>
  </si>
  <si>
    <t>↑上のセルをクリックし、ドロップダウンリストから数値を選択してください。</t>
    <rPh sb="1" eb="2">
      <t>ウエ</t>
    </rPh>
    <rPh sb="24" eb="26">
      <t>スウチ</t>
    </rPh>
    <rPh sb="27" eb="29">
      <t>センタク</t>
    </rPh>
    <phoneticPr fontId="1"/>
  </si>
  <si>
    <t>項目</t>
    <rPh sb="0" eb="2">
      <t>コウモク</t>
    </rPh>
    <phoneticPr fontId="1"/>
  </si>
  <si>
    <t>数値</t>
    <rPh sb="0" eb="2">
      <t>スウチ</t>
    </rPh>
    <phoneticPr fontId="1"/>
  </si>
  <si>
    <t>備考</t>
    <rPh sb="0" eb="2">
      <t>ビコウ</t>
    </rPh>
    <phoneticPr fontId="1"/>
  </si>
  <si>
    <t>ユーザー定義</t>
    <rPh sb="4" eb="6">
      <t>テイギ</t>
    </rPh>
    <phoneticPr fontId="1"/>
  </si>
  <si>
    <t>←設定したい数値がある場合はこちらへ入力し、上記二重線のセルから選択してください。</t>
    <rPh sb="1" eb="3">
      <t>セッテイ</t>
    </rPh>
    <rPh sb="6" eb="8">
      <t>スウチ</t>
    </rPh>
    <rPh sb="11" eb="13">
      <t>バアイ</t>
    </rPh>
    <rPh sb="18" eb="20">
      <t>ニュウリョク</t>
    </rPh>
    <rPh sb="22" eb="24">
      <t>ジョウキ</t>
    </rPh>
    <rPh sb="24" eb="26">
      <t>ニジュウ</t>
    </rPh>
    <rPh sb="26" eb="27">
      <t>セン</t>
    </rPh>
    <rPh sb="32" eb="34">
      <t>センタク</t>
    </rPh>
    <phoneticPr fontId="1"/>
  </si>
  <si>
    <t>消費支出</t>
    <rPh sb="0" eb="2">
      <t>ショウヒ</t>
    </rPh>
    <rPh sb="2" eb="4">
      <t>シシュツ</t>
    </rPh>
    <phoneticPr fontId="25"/>
  </si>
  <si>
    <t>第２表　都市階級・地方・都道府県庁所在市別</t>
    <rPh sb="0" eb="1">
      <t>ダイ</t>
    </rPh>
    <rPh sb="2" eb="3">
      <t>ヒョウ</t>
    </rPh>
    <rPh sb="4" eb="8">
      <t>トシカイキュウ</t>
    </rPh>
    <rPh sb="9" eb="11">
      <t>チホウ</t>
    </rPh>
    <rPh sb="12" eb="16">
      <t>トドウフケン</t>
    </rPh>
    <rPh sb="16" eb="17">
      <t>チョウ</t>
    </rPh>
    <rPh sb="17" eb="19">
      <t>ショザイ</t>
    </rPh>
    <rPh sb="19" eb="20">
      <t>シ</t>
    </rPh>
    <rPh sb="20" eb="21">
      <t>ベツ</t>
    </rPh>
    <phoneticPr fontId="20"/>
  </si>
  <si>
    <t>項      目</t>
    <rPh sb="0" eb="1">
      <t>コウ</t>
    </rPh>
    <rPh sb="7" eb="8">
      <t>モク</t>
    </rPh>
    <phoneticPr fontId="20"/>
  </si>
  <si>
    <t xml:space="preserve">地   方  </t>
    <phoneticPr fontId="20"/>
  </si>
  <si>
    <t>関  東</t>
    <rPh sb="0" eb="4">
      <t>カントウ</t>
    </rPh>
    <phoneticPr fontId="20"/>
  </si>
  <si>
    <t>千 葉 市</t>
    <rPh sb="0" eb="5">
      <t>チバシ</t>
    </rPh>
    <phoneticPr fontId="22"/>
  </si>
  <si>
    <t>集計世帯数</t>
  </si>
  <si>
    <t>実収入</t>
  </si>
  <si>
    <t>経常収入</t>
  </si>
  <si>
    <t>勤め先収入</t>
  </si>
  <si>
    <t>世帯主収入</t>
  </si>
  <si>
    <t>うち男</t>
  </si>
  <si>
    <t>定期収入</t>
  </si>
  <si>
    <t>臨時収入</t>
  </si>
  <si>
    <t>賞与</t>
  </si>
  <si>
    <t>世帯主の配偶者の収入</t>
  </si>
  <si>
    <t>うち女</t>
  </si>
  <si>
    <t>他の世帯員収入</t>
  </si>
  <si>
    <t>事業・内職収入</t>
  </si>
  <si>
    <t>家賃収入</t>
  </si>
  <si>
    <t>他の事業収入</t>
  </si>
  <si>
    <t>内職収入</t>
  </si>
  <si>
    <t>農林漁業収入</t>
  </si>
  <si>
    <t>他の経常収入</t>
  </si>
  <si>
    <t>財産収入</t>
  </si>
  <si>
    <t>社会保障給付</t>
  </si>
  <si>
    <t>公的年金給付</t>
  </si>
  <si>
    <t>他の社会保障給付</t>
  </si>
  <si>
    <t>仕送り金</t>
  </si>
  <si>
    <t>特別収入</t>
  </si>
  <si>
    <t>受贈金</t>
  </si>
  <si>
    <t>他の特別収入</t>
    <rPh sb="0" eb="1">
      <t>タ</t>
    </rPh>
    <rPh sb="2" eb="4">
      <t>トクベツ</t>
    </rPh>
    <rPh sb="4" eb="6">
      <t>シュウニュウ</t>
    </rPh>
    <phoneticPr fontId="22"/>
  </si>
  <si>
    <t>預貯金引出</t>
  </si>
  <si>
    <t>個人・企業年金保険金</t>
  </si>
  <si>
    <t>他の保険金</t>
  </si>
  <si>
    <t>有価証券売却</t>
  </si>
  <si>
    <t>土地家屋借入金</t>
  </si>
  <si>
    <t>他の借入金</t>
  </si>
  <si>
    <t>分割払購入借入金</t>
  </si>
  <si>
    <t>一括払購入借入金</t>
  </si>
  <si>
    <t>財産売却</t>
  </si>
  <si>
    <t>実収入以外の受取のその他</t>
    <rPh sb="0" eb="1">
      <t>ジツ</t>
    </rPh>
    <rPh sb="1" eb="3">
      <t>シュウニュウ</t>
    </rPh>
    <rPh sb="3" eb="5">
      <t>イガイ</t>
    </rPh>
    <rPh sb="6" eb="8">
      <t>ウケトリ</t>
    </rPh>
    <rPh sb="11" eb="12">
      <t>タ</t>
    </rPh>
    <phoneticPr fontId="22"/>
  </si>
  <si>
    <t>繰入金</t>
  </si>
  <si>
    <t>実支出</t>
  </si>
  <si>
    <t>消費支出</t>
  </si>
  <si>
    <t>食料</t>
  </si>
  <si>
    <t>パン</t>
  </si>
  <si>
    <t>他の穀類</t>
  </si>
  <si>
    <t>魚介類</t>
  </si>
  <si>
    <t>生鮮魚介</t>
  </si>
  <si>
    <t>塩干魚介</t>
  </si>
  <si>
    <t>魚肉練製品</t>
  </si>
  <si>
    <t>他の魚介加工品</t>
  </si>
  <si>
    <t>肉類</t>
  </si>
  <si>
    <t>生鮮肉</t>
  </si>
  <si>
    <t>加工肉</t>
  </si>
  <si>
    <t>乳卵類</t>
  </si>
  <si>
    <t>牛乳</t>
  </si>
  <si>
    <t>卵</t>
  </si>
  <si>
    <t>野菜・海藻</t>
  </si>
  <si>
    <t>生鮮野菜</t>
  </si>
  <si>
    <t>乾物・海藻</t>
  </si>
  <si>
    <t>大豆加工品</t>
  </si>
  <si>
    <t>他の野菜・海藻加工品</t>
  </si>
  <si>
    <t>果物</t>
  </si>
  <si>
    <t>生鮮果物</t>
  </si>
  <si>
    <t>果物加工品</t>
  </si>
  <si>
    <t>油脂・調味料</t>
  </si>
  <si>
    <t>油脂</t>
  </si>
  <si>
    <t>調理食品</t>
  </si>
  <si>
    <t>主食的調理食品</t>
  </si>
  <si>
    <t>他の調理食品</t>
  </si>
  <si>
    <t>飲料</t>
  </si>
  <si>
    <t>茶類</t>
  </si>
  <si>
    <t>コーヒー・ココア</t>
  </si>
  <si>
    <t>他の飲料</t>
  </si>
  <si>
    <t>酒類</t>
  </si>
  <si>
    <t>外食</t>
  </si>
  <si>
    <t>一般外食</t>
  </si>
  <si>
    <t>学校給食</t>
  </si>
  <si>
    <t>住居</t>
  </si>
  <si>
    <t>家賃地代</t>
  </si>
  <si>
    <t>設備修繕・維持</t>
  </si>
  <si>
    <t>設備材料</t>
  </si>
  <si>
    <t>工事その他のサービス</t>
  </si>
  <si>
    <t>光熱・水道</t>
  </si>
  <si>
    <t>電気代</t>
  </si>
  <si>
    <t>ガス代</t>
  </si>
  <si>
    <t>他の光熱</t>
  </si>
  <si>
    <t>上下水道料</t>
  </si>
  <si>
    <t>家具・家事用品</t>
  </si>
  <si>
    <t>家庭用耐久財</t>
  </si>
  <si>
    <t>家事用耐久財</t>
  </si>
  <si>
    <t>冷暖房用器具</t>
  </si>
  <si>
    <t>一般家具</t>
  </si>
  <si>
    <t>室内装備・装飾品</t>
  </si>
  <si>
    <t>寝具類</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</si>
  <si>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</si>
  <si>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</si>
  <si>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</si>
  <si>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</si>
  <si>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</si>
  <si>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</si>
  <si>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</si>
  <si>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</si>
  <si>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</si>
  <si>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</si>
  <si>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</si>
  <si>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</si>
  <si>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</si>
  <si>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健康保持用摂取品</t>
  </si>
  <si>
    <t>保健医療用品・器具</t>
  </si>
  <si>
    <t>保健医療サービス</t>
  </si>
  <si>
    <t>交通・通信</t>
  </si>
  <si>
    <t>交通</t>
  </si>
  <si>
    <t>自動車等関係費</t>
  </si>
  <si>
    <t>自動車等購入</t>
  </si>
  <si>
    <t>自転車購入</t>
  </si>
  <si>
    <t>自動車等維持</t>
  </si>
  <si>
    <t>通信</t>
  </si>
  <si>
    <t>教養娯楽</t>
  </si>
  <si>
    <t>教養娯楽用耐久財</t>
  </si>
  <si>
    <t>教養娯楽用品</t>
  </si>
  <si>
    <t>書籍・他の印刷物</t>
  </si>
  <si>
    <t>教養娯楽サービス</t>
  </si>
  <si>
    <t>宿泊料</t>
  </si>
  <si>
    <t>パック旅行費</t>
  </si>
  <si>
    <t>月謝類</t>
  </si>
  <si>
    <t>他の教養娯楽サービス</t>
  </si>
  <si>
    <t>その他の消費支出</t>
  </si>
  <si>
    <t>諸雑費</t>
  </si>
  <si>
    <t>理美容サービス</t>
  </si>
  <si>
    <t>理美容用品</t>
  </si>
  <si>
    <t>身の回り用品</t>
  </si>
  <si>
    <t>他の物品サービス</t>
  </si>
  <si>
    <t>贈与金</t>
  </si>
  <si>
    <t>他の交際費</t>
  </si>
  <si>
    <t>(再掲)</t>
    <rPh sb="1" eb="3">
      <t>サイケイ</t>
    </rPh>
    <phoneticPr fontId="20"/>
  </si>
  <si>
    <t>教育関係費</t>
    <rPh sb="0" eb="2">
      <t>キョウイク</t>
    </rPh>
    <rPh sb="2" eb="5">
      <t>カンケイヒ</t>
    </rPh>
    <phoneticPr fontId="20"/>
  </si>
  <si>
    <t>教養娯楽関係費</t>
    <rPh sb="0" eb="2">
      <t>キョウヨウ</t>
    </rPh>
    <rPh sb="2" eb="4">
      <t>ゴラク</t>
    </rPh>
    <rPh sb="4" eb="7">
      <t>カンケイヒ</t>
    </rPh>
    <phoneticPr fontId="20"/>
  </si>
  <si>
    <t>情報通信関係費</t>
    <rPh sb="0" eb="2">
      <t>ジョウホウ</t>
    </rPh>
    <rPh sb="2" eb="4">
      <t>ツウシン</t>
    </rPh>
    <rPh sb="4" eb="7">
      <t>カンケイヒ</t>
    </rPh>
    <phoneticPr fontId="20"/>
  </si>
  <si>
    <t>消費支出(除く住居等) 1)</t>
    <rPh sb="0" eb="2">
      <t>ショウヒ</t>
    </rPh>
    <rPh sb="2" eb="4">
      <t>シシュツ</t>
    </rPh>
    <rPh sb="5" eb="6">
      <t>ノゾ</t>
    </rPh>
    <rPh sb="7" eb="9">
      <t>ジュウキョ</t>
    </rPh>
    <rPh sb="9" eb="10">
      <t>トウ</t>
    </rPh>
    <phoneticPr fontId="22"/>
  </si>
  <si>
    <t>財・サービス支出計 2)</t>
    <rPh sb="0" eb="1">
      <t>ザイ</t>
    </rPh>
    <rPh sb="6" eb="8">
      <t>シシュツ</t>
    </rPh>
    <rPh sb="8" eb="9">
      <t>ケイ</t>
    </rPh>
    <phoneticPr fontId="22"/>
  </si>
  <si>
    <t>財(商品)</t>
  </si>
  <si>
    <t>非消費支出</t>
  </si>
  <si>
    <t>直接税</t>
  </si>
  <si>
    <t>勤労所得税</t>
  </si>
  <si>
    <t>個人住民税</t>
  </si>
  <si>
    <t>他の税</t>
  </si>
  <si>
    <t>社会保険料</t>
  </si>
  <si>
    <t>公的年金保険料</t>
  </si>
  <si>
    <t>健康保険料</t>
  </si>
  <si>
    <t>介護保険料</t>
    <rPh sb="0" eb="2">
      <t>カイゴ</t>
    </rPh>
    <phoneticPr fontId="22"/>
  </si>
  <si>
    <t>他の社会保険料</t>
  </si>
  <si>
    <t>他の非消費支出</t>
  </si>
  <si>
    <t>預貯金</t>
  </si>
  <si>
    <t>保険料</t>
  </si>
  <si>
    <t>個人・企業年金保険料</t>
  </si>
  <si>
    <t>他の保険料</t>
  </si>
  <si>
    <t>有価証券購入</t>
  </si>
  <si>
    <t>土地家屋借金返済</t>
  </si>
  <si>
    <t>他の借金返済</t>
  </si>
  <si>
    <t>分割払購入借入金返済</t>
  </si>
  <si>
    <t>一括払購入借入金返済</t>
  </si>
  <si>
    <t>財産購入</t>
  </si>
  <si>
    <t>実支出以外の支払のその他</t>
    <rPh sb="0" eb="3">
      <t>ジツシシュツ</t>
    </rPh>
    <rPh sb="3" eb="5">
      <t>イガイ</t>
    </rPh>
    <rPh sb="6" eb="8">
      <t>シハライ</t>
    </rPh>
    <rPh sb="11" eb="12">
      <t>タ</t>
    </rPh>
    <phoneticPr fontId="22"/>
  </si>
  <si>
    <t>繰越金</t>
  </si>
  <si>
    <t>現物総額</t>
  </si>
  <si>
    <t>自家産物</t>
  </si>
  <si>
    <t>その他</t>
  </si>
  <si>
    <t>可処分所得</t>
  </si>
  <si>
    <t>黒字</t>
  </si>
  <si>
    <t>金融資産純増</t>
  </si>
  <si>
    <t>貯蓄純増</t>
  </si>
  <si>
    <t>預貯金純増</t>
  </si>
  <si>
    <t>保険純増</t>
  </si>
  <si>
    <t>個人・企業年金保険純増</t>
  </si>
  <si>
    <t>他の保険純増</t>
  </si>
  <si>
    <t>有価証券純購入</t>
  </si>
  <si>
    <t>土地家屋借金純減</t>
  </si>
  <si>
    <t>他の借金純減</t>
  </si>
  <si>
    <t>分割払購入借入金純減</t>
  </si>
  <si>
    <t>一括払購入借入金純減</t>
  </si>
  <si>
    <t>財産純増</t>
  </si>
  <si>
    <t>その他の純増</t>
  </si>
  <si>
    <t>繰越純増</t>
  </si>
  <si>
    <t xml:space="preserve">(再掲)可処分所得に対する割合
平    均    消    費    性    向 (％) </t>
    <rPh sb="1" eb="3">
      <t>サイケイ</t>
    </rPh>
    <rPh sb="4" eb="5">
      <t>カ</t>
    </rPh>
    <rPh sb="5" eb="6">
      <t>トコロ</t>
    </rPh>
    <rPh sb="6" eb="7">
      <t>ブン</t>
    </rPh>
    <rPh sb="7" eb="8">
      <t>トコロ</t>
    </rPh>
    <rPh sb="8" eb="9">
      <t>エ</t>
    </rPh>
    <rPh sb="10" eb="11">
      <t>タイ</t>
    </rPh>
    <rPh sb="13" eb="14">
      <t>ワリ</t>
    </rPh>
    <rPh sb="14" eb="15">
      <t>ゴウ</t>
    </rPh>
    <phoneticPr fontId="24"/>
  </si>
  <si>
    <t>貯 蓄 純 増(平 均 貯 蓄 率)(％)</t>
    <rPh sb="8" eb="11">
      <t>ヘイキン</t>
    </rPh>
    <rPh sb="12" eb="17">
      <t>チョチクリツ</t>
    </rPh>
    <phoneticPr fontId="24"/>
  </si>
  <si>
    <t>年間収入(万円)</t>
    <rPh sb="0" eb="2">
      <t>ネンカン</t>
    </rPh>
    <rPh sb="2" eb="4">
      <t>シュウニュウ</t>
    </rPh>
    <rPh sb="5" eb="7">
      <t>マンエン</t>
    </rPh>
    <phoneticPr fontId="22"/>
  </si>
  <si>
    <t>...</t>
  </si>
  <si>
    <t>調整集計世帯数</t>
    <rPh sb="0" eb="2">
      <t>チョウセイ</t>
    </rPh>
    <rPh sb="2" eb="4">
      <t>シュウケイ</t>
    </rPh>
    <rPh sb="4" eb="7">
      <t>セタイスウ</t>
    </rPh>
    <phoneticPr fontId="22"/>
  </si>
  <si>
    <t>リスト</t>
    <phoneticPr fontId="1"/>
  </si>
  <si>
    <t>（参考）</t>
    <rPh sb="1" eb="3">
      <t>サンコウ</t>
    </rPh>
    <phoneticPr fontId="1"/>
  </si>
  <si>
    <t>※家計調査年報の千葉県値は、統計的に平均値とするには調査対象件数が少ないため、掲載していません。千葉市分は参考までに掲載しています。</t>
    <rPh sb="1" eb="3">
      <t>カケイ</t>
    </rPh>
    <rPh sb="3" eb="5">
      <t>チョウサ</t>
    </rPh>
    <rPh sb="5" eb="7">
      <t>ネンポウ</t>
    </rPh>
    <rPh sb="8" eb="11">
      <t>チバケン</t>
    </rPh>
    <rPh sb="11" eb="12">
      <t>チ</t>
    </rPh>
    <rPh sb="26" eb="28">
      <t>チョウサ</t>
    </rPh>
    <rPh sb="28" eb="30">
      <t>タイショウ</t>
    </rPh>
    <rPh sb="30" eb="32">
      <t>ケンスウ</t>
    </rPh>
    <rPh sb="33" eb="34">
      <t>スク</t>
    </rPh>
    <rPh sb="39" eb="41">
      <t>ケイサイ</t>
    </rPh>
    <rPh sb="48" eb="51">
      <t>チバシ</t>
    </rPh>
    <rPh sb="51" eb="52">
      <t>ブン</t>
    </rPh>
    <rPh sb="53" eb="55">
      <t>サンコウ</t>
    </rPh>
    <rPh sb="58" eb="60">
      <t>ケイサイ</t>
    </rPh>
    <phoneticPr fontId="1"/>
  </si>
  <si>
    <t>Kanto</t>
    <phoneticPr fontId="20"/>
  </si>
  <si>
    <t>Chiba-shi</t>
    <phoneticPr fontId="22"/>
  </si>
  <si>
    <t>有         業         人       員(人)</t>
    <phoneticPr fontId="24"/>
  </si>
  <si>
    <t>世    帯    主    の    年    齢(歳)</t>
    <phoneticPr fontId="24"/>
  </si>
  <si>
    <t>受取</t>
    <phoneticPr fontId="22"/>
  </si>
  <si>
    <t>÷　　実収入</t>
    <rPh sb="3" eb="6">
      <t>ジツシュウニュウ</t>
    </rPh>
    <phoneticPr fontId="25"/>
  </si>
  <si>
    <t>都道府県庁所在市</t>
    <rPh sb="0" eb="4">
      <t>トドウフケン</t>
    </rPh>
    <rPh sb="4" eb="5">
      <t>チョウ</t>
    </rPh>
    <rPh sb="5" eb="7">
      <t>ショザイ</t>
    </rPh>
    <rPh sb="7" eb="8">
      <t>シ</t>
    </rPh>
    <phoneticPr fontId="1"/>
  </si>
  <si>
    <t>消費転換率</t>
    <rPh sb="0" eb="2">
      <t>ショウヒ</t>
    </rPh>
    <rPh sb="2" eb="4">
      <t>テンカン</t>
    </rPh>
    <rPh sb="4" eb="5">
      <t>リツ</t>
    </rPh>
    <phoneticPr fontId="1"/>
  </si>
  <si>
    <t>合　　計</t>
    <rPh sb="0" eb="1">
      <t>ゴウ</t>
    </rPh>
    <rPh sb="3" eb="4">
      <t>ケイ</t>
    </rPh>
    <phoneticPr fontId="1"/>
  </si>
  <si>
    <t xml:space="preserve">  ×雇用者所得率</t>
    <rPh sb="3" eb="6">
      <t>コヨウシャ</t>
    </rPh>
    <rPh sb="6" eb="9">
      <t>ショトクリツ</t>
    </rPh>
    <phoneticPr fontId="1"/>
  </si>
  <si>
    <t xml:space="preserve">   ×粗付加価値率</t>
    <rPh sb="4" eb="5">
      <t>ソ</t>
    </rPh>
    <rPh sb="5" eb="7">
      <t>フカ</t>
    </rPh>
    <rPh sb="7" eb="9">
      <t>カチ</t>
    </rPh>
    <rPh sb="9" eb="10">
      <t>リツ</t>
    </rPh>
    <phoneticPr fontId="1"/>
  </si>
  <si>
    <t>　【経済波及効果計算　フローチャート】</t>
    <rPh sb="2" eb="4">
      <t>ケイザイ</t>
    </rPh>
    <rPh sb="4" eb="6">
      <t>ハキュウ</t>
    </rPh>
    <rPh sb="6" eb="8">
      <t>コウカ</t>
    </rPh>
    <rPh sb="8" eb="10">
      <t>ケイサン</t>
    </rPh>
    <phoneticPr fontId="1"/>
  </si>
  <si>
    <t>Z 雇用誘発者数(直接)</t>
    <rPh sb="2" eb="4">
      <t>コヨウ</t>
    </rPh>
    <rPh sb="4" eb="6">
      <t>ユウハツ</t>
    </rPh>
    <rPh sb="6" eb="7">
      <t>シャ</t>
    </rPh>
    <rPh sb="7" eb="8">
      <t>スウ</t>
    </rPh>
    <phoneticPr fontId="1"/>
  </si>
  <si>
    <t>Z</t>
    <phoneticPr fontId="1"/>
  </si>
  <si>
    <t>単位　円</t>
    <phoneticPr fontId="20"/>
  </si>
  <si>
    <t>I</t>
    <phoneticPr fontId="1"/>
  </si>
  <si>
    <t>I 県内需要増加額（直接効果）</t>
    <rPh sb="2" eb="4">
      <t>ケンナイ</t>
    </rPh>
    <rPh sb="4" eb="6">
      <t>ジュヨウ</t>
    </rPh>
    <rPh sb="6" eb="8">
      <t>ゾウカ</t>
    </rPh>
    <rPh sb="8" eb="9">
      <t>ガク</t>
    </rPh>
    <rPh sb="12" eb="14">
      <t>コウカ</t>
    </rPh>
    <phoneticPr fontId="1"/>
  </si>
  <si>
    <t>J 中間投入額</t>
    <rPh sb="2" eb="4">
      <t>チュウカン</t>
    </rPh>
    <rPh sb="4" eb="6">
      <t>トウニュウ</t>
    </rPh>
    <rPh sb="6" eb="7">
      <t>ガク</t>
    </rPh>
    <phoneticPr fontId="1"/>
  </si>
  <si>
    <t>K 県内自給額</t>
    <rPh sb="2" eb="4">
      <t>ケンナイ</t>
    </rPh>
    <rPh sb="4" eb="6">
      <t>ジキュウ</t>
    </rPh>
    <rPh sb="6" eb="7">
      <t>ガク</t>
    </rPh>
    <phoneticPr fontId="1"/>
  </si>
  <si>
    <t>L 生産誘発額（1次）</t>
    <phoneticPr fontId="1"/>
  </si>
  <si>
    <t>×P 消費転換率</t>
    <rPh sb="3" eb="5">
      <t>ショウヒ</t>
    </rPh>
    <rPh sb="5" eb="7">
      <t>テンカン</t>
    </rPh>
    <rPh sb="7" eb="8">
      <t>リツ</t>
    </rPh>
    <phoneticPr fontId="1"/>
  </si>
  <si>
    <t>Y 就業誘発者数(直接)</t>
    <rPh sb="2" eb="4">
      <t>シュウギョウ</t>
    </rPh>
    <rPh sb="4" eb="6">
      <t>ユウハツ</t>
    </rPh>
    <rPh sb="6" eb="7">
      <t>シャ</t>
    </rPh>
    <rPh sb="7" eb="8">
      <t>スウ</t>
    </rPh>
    <phoneticPr fontId="1"/>
  </si>
  <si>
    <t>Y 就業誘発者数(1次)</t>
    <rPh sb="2" eb="4">
      <t>シュウギョウ</t>
    </rPh>
    <rPh sb="4" eb="6">
      <t>ユウハツ</t>
    </rPh>
    <rPh sb="6" eb="7">
      <t>シャ</t>
    </rPh>
    <rPh sb="7" eb="8">
      <t>スウ</t>
    </rPh>
    <phoneticPr fontId="1"/>
  </si>
  <si>
    <t>Z 雇用誘発者数(1次)</t>
    <rPh sb="2" eb="4">
      <t>コヨウ</t>
    </rPh>
    <rPh sb="4" eb="6">
      <t>ユウハツ</t>
    </rPh>
    <rPh sb="6" eb="7">
      <t>シャ</t>
    </rPh>
    <rPh sb="7" eb="8">
      <t>スウ</t>
    </rPh>
    <phoneticPr fontId="1"/>
  </si>
  <si>
    <t>Y 就業誘発者数(2次)</t>
    <rPh sb="2" eb="4">
      <t>シュウギョウ</t>
    </rPh>
    <rPh sb="4" eb="6">
      <t>ユウハツ</t>
    </rPh>
    <rPh sb="6" eb="7">
      <t>シャ</t>
    </rPh>
    <rPh sb="7" eb="8">
      <t>スウ</t>
    </rPh>
    <phoneticPr fontId="1"/>
  </si>
  <si>
    <t>Z 雇用誘発者数(2次)</t>
    <rPh sb="2" eb="4">
      <t>コヨウ</t>
    </rPh>
    <rPh sb="4" eb="6">
      <t>ユウハツ</t>
    </rPh>
    <rPh sb="6" eb="7">
      <t>シャ</t>
    </rPh>
    <rPh sb="7" eb="8">
      <t>スウ</t>
    </rPh>
    <phoneticPr fontId="1"/>
  </si>
  <si>
    <t>O 雇用者所得誘発額計</t>
    <rPh sb="2" eb="5">
      <t>コヨウシャ</t>
    </rPh>
    <rPh sb="5" eb="7">
      <t>ショトク</t>
    </rPh>
    <rPh sb="7" eb="9">
      <t>ユウハツ</t>
    </rPh>
    <rPh sb="9" eb="10">
      <t>ガク</t>
    </rPh>
    <rPh sb="10" eb="11">
      <t>ケイ</t>
    </rPh>
    <phoneticPr fontId="1"/>
  </si>
  <si>
    <t>G 需要増加額（マージン処理後）</t>
    <rPh sb="2" eb="4">
      <t>ジュヨウ</t>
    </rPh>
    <rPh sb="4" eb="6">
      <t>ゾウカ</t>
    </rPh>
    <rPh sb="6" eb="7">
      <t>ガク</t>
    </rPh>
    <rPh sb="12" eb="14">
      <t>ショリ</t>
    </rPh>
    <rPh sb="14" eb="15">
      <t>ゴ</t>
    </rPh>
    <phoneticPr fontId="1"/>
  </si>
  <si>
    <t>×民間消費支出の構成比　×自給率</t>
    <rPh sb="1" eb="3">
      <t>ミンカン</t>
    </rPh>
    <rPh sb="3" eb="5">
      <t>ショウヒ</t>
    </rPh>
    <rPh sb="5" eb="7">
      <t>シシュツ</t>
    </rPh>
    <rPh sb="8" eb="11">
      <t>コウセイヒ</t>
    </rPh>
    <phoneticPr fontId="1"/>
  </si>
  <si>
    <t>Q 消費誘発額</t>
    <rPh sb="2" eb="4">
      <t>ショウヒ</t>
    </rPh>
    <rPh sb="4" eb="6">
      <t>ユウハツ</t>
    </rPh>
    <rPh sb="6" eb="7">
      <t>ガク</t>
    </rPh>
    <phoneticPr fontId="1"/>
  </si>
  <si>
    <t>経済波及効果測定結果(詳細）　―測定表の再掲－</t>
    <rPh sb="0" eb="2">
      <t>ケイザイ</t>
    </rPh>
    <rPh sb="2" eb="6">
      <t>ハキュウコウカ</t>
    </rPh>
    <rPh sb="6" eb="8">
      <t>ソクテイ</t>
    </rPh>
    <rPh sb="8" eb="10">
      <t>ケッカ</t>
    </rPh>
    <rPh sb="11" eb="13">
      <t>ショウサイ</t>
    </rPh>
    <rPh sb="16" eb="18">
      <t>ソクテイ</t>
    </rPh>
    <rPh sb="18" eb="19">
      <t>ヒョウ</t>
    </rPh>
    <rPh sb="20" eb="22">
      <t>サイケイ</t>
    </rPh>
    <phoneticPr fontId="1"/>
  </si>
  <si>
    <t>Ｍ×Ｎ</t>
    <phoneticPr fontId="1"/>
  </si>
  <si>
    <t>Ｓ×自給率</t>
    <rPh sb="2" eb="5">
      <t>ジキュウリツ</t>
    </rPh>
    <phoneticPr fontId="1"/>
  </si>
  <si>
    <t>Ｊ×自給率</t>
    <rPh sb="2" eb="5">
      <t>ジキュウリツ</t>
    </rPh>
    <phoneticPr fontId="1"/>
  </si>
  <si>
    <t>Ｍ＋Ｕ（又は
 Ｉ＋Ｌ＋Ｕ）</t>
    <rPh sb="4" eb="5">
      <t>マタ</t>
    </rPh>
    <phoneticPr fontId="1"/>
  </si>
  <si>
    <t>合　　　計</t>
    <rPh sb="0" eb="1">
      <t>ゴウ</t>
    </rPh>
    <rPh sb="4" eb="5">
      <t>ケイ</t>
    </rPh>
    <phoneticPr fontId="1"/>
  </si>
  <si>
    <t>　　 　　　　雇用係数＝有給役員・雇用者数/県内生産額</t>
    <rPh sb="7" eb="9">
      <t>コヨウ</t>
    </rPh>
    <rPh sb="9" eb="11">
      <t>ケイスウ</t>
    </rPh>
    <rPh sb="12" eb="14">
      <t>ユウキュウ</t>
    </rPh>
    <rPh sb="14" eb="16">
      <t>ヤクイン</t>
    </rPh>
    <rPh sb="17" eb="20">
      <t>コヨウシャ</t>
    </rPh>
    <rPh sb="20" eb="21">
      <t>スウ</t>
    </rPh>
    <rPh sb="22" eb="24">
      <t>ケンナイ</t>
    </rPh>
    <rPh sb="24" eb="27">
      <t>セイサンガク</t>
    </rPh>
    <phoneticPr fontId="41"/>
  </si>
  <si>
    <t>(注）</t>
    <rPh sb="1" eb="2">
      <t>チュウ</t>
    </rPh>
    <phoneticPr fontId="1"/>
  </si>
  <si>
    <t>　　→民間消費支出増加（新規最終需要の発生）</t>
    <phoneticPr fontId="1"/>
  </si>
  <si>
    <t>　　生産増加（直接及び１次誘発）→雇用者所得増加→</t>
    <rPh sb="13" eb="15">
      <t>ユウハツ</t>
    </rPh>
    <phoneticPr fontId="1"/>
  </si>
  <si>
    <t>　　</t>
    <phoneticPr fontId="1"/>
  </si>
  <si>
    <t>　　　　　　　　　　　　　　　　　の　均衡産出高モデルにより算出している。</t>
    <phoneticPr fontId="1"/>
  </si>
  <si>
    <t>　　民間消費支出の構成比</t>
    <phoneticPr fontId="1"/>
  </si>
  <si>
    <t>　　分割し算出している。</t>
    <phoneticPr fontId="1"/>
  </si>
  <si>
    <t>各部門の民間消費支出／民間消費支出計</t>
    <rPh sb="0" eb="3">
      <t>カクブモン</t>
    </rPh>
    <rPh sb="4" eb="6">
      <t>ミンカン</t>
    </rPh>
    <rPh sb="6" eb="8">
      <t>ショウヒ</t>
    </rPh>
    <rPh sb="8" eb="10">
      <t>シシュツ</t>
    </rPh>
    <rPh sb="11" eb="13">
      <t>ミンカン</t>
    </rPh>
    <rPh sb="13" eb="15">
      <t>ショウヒ</t>
    </rPh>
    <rPh sb="15" eb="17">
      <t>シシュツ</t>
    </rPh>
    <rPh sb="17" eb="18">
      <t>ケイ</t>
    </rPh>
    <phoneticPr fontId="1"/>
  </si>
  <si>
    <t>有給役員・雇用者／生産額</t>
    <rPh sb="0" eb="2">
      <t>ユウキュウ</t>
    </rPh>
    <rPh sb="2" eb="4">
      <t>ヤクイン</t>
    </rPh>
    <rPh sb="5" eb="8">
      <t>コヨウシャ</t>
    </rPh>
    <rPh sb="9" eb="12">
      <t>セイサンガク</t>
    </rPh>
    <phoneticPr fontId="8"/>
  </si>
  <si>
    <t>従業者総数／生産額</t>
    <rPh sb="0" eb="3">
      <t>ジュウギョウシャ</t>
    </rPh>
    <rPh sb="3" eb="5">
      <t>ソウスウ</t>
    </rPh>
    <rPh sb="6" eb="9">
      <t>セイサンガク</t>
    </rPh>
    <phoneticPr fontId="8"/>
  </si>
  <si>
    <t>　１　直接効果、１次生産誘発額及び2次生産誘発額は、逆行列係数</t>
    <rPh sb="5" eb="7">
      <t>コウカ</t>
    </rPh>
    <rPh sb="10" eb="12">
      <t>セイサン</t>
    </rPh>
    <rPh sb="14" eb="15">
      <t>ガク</t>
    </rPh>
    <rPh sb="15" eb="16">
      <t>オヨ</t>
    </rPh>
    <rPh sb="18" eb="19">
      <t>ジ</t>
    </rPh>
    <rPh sb="19" eb="21">
      <t>セイサン</t>
    </rPh>
    <rPh sb="21" eb="23">
      <t>ユウハツ</t>
    </rPh>
    <rPh sb="23" eb="24">
      <t>ガク</t>
    </rPh>
    <rPh sb="26" eb="29">
      <t>ギャクギョウレツ</t>
    </rPh>
    <rPh sb="29" eb="31">
      <t>ケイスウ</t>
    </rPh>
    <phoneticPr fontId="41"/>
  </si>
  <si>
    <t>　２ 　２次生産誘発額は、次の経路による。</t>
    <rPh sb="6" eb="8">
      <t>セイサン</t>
    </rPh>
    <rPh sb="10" eb="11">
      <t>ガク</t>
    </rPh>
    <phoneticPr fontId="1"/>
  </si>
  <si>
    <t>　　　→生産増加（２次生産誘発額）</t>
    <rPh sb="11" eb="13">
      <t>セイサン</t>
    </rPh>
    <rPh sb="13" eb="15">
      <t>ユウハツ</t>
    </rPh>
    <rPh sb="15" eb="16">
      <t>ガク</t>
    </rPh>
    <phoneticPr fontId="1"/>
  </si>
  <si>
    <t>　３  　２次生産誘発額に係る消費ベクトルは、</t>
    <rPh sb="6" eb="7">
      <t>ジ</t>
    </rPh>
    <rPh sb="7" eb="9">
      <t>セイサン</t>
    </rPh>
    <rPh sb="9" eb="11">
      <t>ユウハツ</t>
    </rPh>
    <rPh sb="11" eb="12">
      <t>ガク</t>
    </rPh>
    <rPh sb="13" eb="14">
      <t>カカ</t>
    </rPh>
    <phoneticPr fontId="41"/>
  </si>
  <si>
    <t>　　直接・１次生産誘発に対応する雇用者所得誘発額に</t>
    <rPh sb="7" eb="9">
      <t>セイサン</t>
    </rPh>
    <rPh sb="12" eb="14">
      <t>タイオウ</t>
    </rPh>
    <phoneticPr fontId="1"/>
  </si>
  <si>
    <t>生産誘発額×雇用係数</t>
    <rPh sb="0" eb="2">
      <t>セイサン</t>
    </rPh>
    <rPh sb="2" eb="4">
      <t>ユウハツ</t>
    </rPh>
    <rPh sb="4" eb="5">
      <t>ガク</t>
    </rPh>
    <rPh sb="6" eb="8">
      <t>コヨウ</t>
    </rPh>
    <rPh sb="8" eb="10">
      <t>ケイスウ</t>
    </rPh>
    <phoneticPr fontId="1"/>
  </si>
  <si>
    <t>生産誘発額×就業係数</t>
    <rPh sb="0" eb="2">
      <t>セイサン</t>
    </rPh>
    <rPh sb="2" eb="4">
      <t>ユウハツ</t>
    </rPh>
    <rPh sb="4" eb="5">
      <t>ガク</t>
    </rPh>
    <rPh sb="6" eb="8">
      <t>シュウギョウ</t>
    </rPh>
    <rPh sb="8" eb="10">
      <t>ケイスウ</t>
    </rPh>
    <phoneticPr fontId="1"/>
  </si>
  <si>
    <t>生産誘発額×雇用者所得率</t>
    <rPh sb="0" eb="2">
      <t>セイサン</t>
    </rPh>
    <rPh sb="2" eb="4">
      <t>ユウハツ</t>
    </rPh>
    <rPh sb="4" eb="5">
      <t>ガク</t>
    </rPh>
    <rPh sb="6" eb="9">
      <t>コヨウシャ</t>
    </rPh>
    <rPh sb="9" eb="11">
      <t>ショトク</t>
    </rPh>
    <rPh sb="11" eb="12">
      <t>リツ</t>
    </rPh>
    <phoneticPr fontId="1"/>
  </si>
  <si>
    <t>生産誘発額×粗付加価値率</t>
    <rPh sb="0" eb="2">
      <t>セイサン</t>
    </rPh>
    <rPh sb="2" eb="4">
      <t>ユウハツ</t>
    </rPh>
    <rPh sb="4" eb="5">
      <t>ガク</t>
    </rPh>
    <rPh sb="6" eb="11">
      <t>ソフカカチ</t>
    </rPh>
    <rPh sb="11" eb="12">
      <t>リツ</t>
    </rPh>
    <phoneticPr fontId="1"/>
  </si>
  <si>
    <t>消費転換率</t>
    <rPh sb="0" eb="2">
      <t>ショウヒ</t>
    </rPh>
    <rPh sb="2" eb="4">
      <t>テンカン</t>
    </rPh>
    <rPh sb="4" eb="5">
      <t>リツ</t>
    </rPh>
    <phoneticPr fontId="25"/>
  </si>
  <si>
    <t>　　(屑・副産物の発生でマイナスとなっている部門を除く）で</t>
    <phoneticPr fontId="1"/>
  </si>
  <si>
    <t>A'</t>
    <phoneticPr fontId="1"/>
  </si>
  <si>
    <t>G</t>
    <phoneticPr fontId="1"/>
  </si>
  <si>
    <t>A'+F</t>
    <phoneticPr fontId="1"/>
  </si>
  <si>
    <t>設定</t>
    <rPh sb="0" eb="2">
      <t>セッテイ</t>
    </rPh>
    <phoneticPr fontId="1"/>
  </si>
  <si>
    <t>千葉県産業連関表で計算した自給率</t>
    <rPh sb="0" eb="3">
      <t>チバケン</t>
    </rPh>
    <rPh sb="3" eb="5">
      <t>サンギョウ</t>
    </rPh>
    <rPh sb="5" eb="7">
      <t>レンカン</t>
    </rPh>
    <rPh sb="7" eb="8">
      <t>ヒョウ</t>
    </rPh>
    <rPh sb="9" eb="11">
      <t>ケイサン</t>
    </rPh>
    <rPh sb="13" eb="16">
      <t>ジキュウリツ</t>
    </rPh>
    <phoneticPr fontId="1"/>
  </si>
  <si>
    <t>直接効果</t>
    <rPh sb="0" eb="2">
      <t>チョクセツ</t>
    </rPh>
    <rPh sb="2" eb="4">
      <t>コウカ</t>
    </rPh>
    <phoneticPr fontId="1"/>
  </si>
  <si>
    <t>①</t>
    <phoneticPr fontId="1"/>
  </si>
  <si>
    <t>②</t>
    <phoneticPr fontId="1"/>
  </si>
  <si>
    <t>③</t>
    <phoneticPr fontId="1"/>
  </si>
  <si>
    <t>このツールでは２次波及効果（雇用者所得の消費需要による波及効果）まで分析を行っているが、その算出に当たっては、「必ず一定の割合を消費に回す」という前提にたっている。また、この雇用者所得には自営業者などの所得が含まれていないことから、その分、波及効果が過小となっている。</t>
    <rPh sb="9" eb="11">
      <t>ハキュウ</t>
    </rPh>
    <rPh sb="11" eb="13">
      <t>コウカ</t>
    </rPh>
    <rPh sb="14" eb="17">
      <t>コヨウシャ</t>
    </rPh>
    <rPh sb="17" eb="19">
      <t>ショトク</t>
    </rPh>
    <rPh sb="20" eb="22">
      <t>ショウヒ</t>
    </rPh>
    <rPh sb="22" eb="24">
      <t>ジュヨウ</t>
    </rPh>
    <rPh sb="27" eb="29">
      <t>ハキュウ</t>
    </rPh>
    <rPh sb="29" eb="31">
      <t>コウカ</t>
    </rPh>
    <rPh sb="34" eb="36">
      <t>ブンセキ</t>
    </rPh>
    <rPh sb="37" eb="38">
      <t>オコナ</t>
    </rPh>
    <rPh sb="46" eb="48">
      <t>サンシュツ</t>
    </rPh>
    <rPh sb="49" eb="50">
      <t>ア</t>
    </rPh>
    <rPh sb="56" eb="57">
      <t>カナラ</t>
    </rPh>
    <rPh sb="58" eb="60">
      <t>イッテイ</t>
    </rPh>
    <rPh sb="61" eb="63">
      <t>ワリアイ</t>
    </rPh>
    <rPh sb="64" eb="66">
      <t>ショウヒ</t>
    </rPh>
    <rPh sb="67" eb="68">
      <t>マワ</t>
    </rPh>
    <rPh sb="73" eb="75">
      <t>ゼンテイ</t>
    </rPh>
    <rPh sb="87" eb="90">
      <t>コヨウシャ</t>
    </rPh>
    <rPh sb="90" eb="92">
      <t>ショトク</t>
    </rPh>
    <rPh sb="94" eb="97">
      <t>ジエイギョウ</t>
    </rPh>
    <rPh sb="97" eb="98">
      <t>シャ</t>
    </rPh>
    <rPh sb="101" eb="103">
      <t>ショトク</t>
    </rPh>
    <rPh sb="104" eb="105">
      <t>フク</t>
    </rPh>
    <rPh sb="118" eb="119">
      <t>ブン</t>
    </rPh>
    <rPh sb="120" eb="124">
      <t>ハキュウコウカ</t>
    </rPh>
    <rPh sb="125" eb="127">
      <t>カショウ</t>
    </rPh>
    <phoneticPr fontId="1"/>
  </si>
  <si>
    <t>⑥</t>
    <phoneticPr fontId="1"/>
  </si>
  <si>
    <t>⑨</t>
    <phoneticPr fontId="1"/>
  </si>
  <si>
    <t>　　金額が購入者価格の場合はA欄（C列）、生産者価格の場合はF欄（Ｊ列）へ入力します。</t>
    <rPh sb="18" eb="19">
      <t>レツ</t>
    </rPh>
    <rPh sb="34" eb="35">
      <t>レツ</t>
    </rPh>
    <phoneticPr fontId="1"/>
  </si>
  <si>
    <t>購入者価格を生産者価格へ変換</t>
    <rPh sb="0" eb="3">
      <t>コウニュウシャ</t>
    </rPh>
    <rPh sb="3" eb="5">
      <t>カカク</t>
    </rPh>
    <rPh sb="6" eb="9">
      <t>セイサンシャ</t>
    </rPh>
    <rPh sb="9" eb="11">
      <t>カカク</t>
    </rPh>
    <rPh sb="12" eb="14">
      <t>ヘンカン</t>
    </rPh>
    <phoneticPr fontId="1"/>
  </si>
  <si>
    <t>投入係数表　　統合大分類</t>
    <rPh sb="0" eb="2">
      <t>トウニュウ</t>
    </rPh>
    <rPh sb="2" eb="4">
      <t>ケイスウ</t>
    </rPh>
    <rPh sb="4" eb="5">
      <t>ヒョウ</t>
    </rPh>
    <rPh sb="7" eb="9">
      <t>トウゴウ</t>
    </rPh>
    <rPh sb="9" eb="12">
      <t>ダイブンルイ</t>
    </rPh>
    <phoneticPr fontId="8"/>
  </si>
  <si>
    <t>逆行列係数表　　統合大分類</t>
    <rPh sb="0" eb="3">
      <t>ギャクギョウレツ</t>
    </rPh>
    <rPh sb="3" eb="5">
      <t>ケイスウ</t>
    </rPh>
    <rPh sb="5" eb="6">
      <t>ヒョウ</t>
    </rPh>
    <rPh sb="8" eb="10">
      <t>トウゴウ</t>
    </rPh>
    <rPh sb="10" eb="13">
      <t>ダイブンルイ</t>
    </rPh>
    <phoneticPr fontId="8"/>
  </si>
  <si>
    <t>自給率</t>
    <rPh sb="0" eb="3">
      <t>ジキュウリツ</t>
    </rPh>
    <phoneticPr fontId="1"/>
  </si>
  <si>
    <t>民間消費支出構成比</t>
    <rPh sb="0" eb="2">
      <t>ミンカン</t>
    </rPh>
    <rPh sb="2" eb="4">
      <t>ショウヒ</t>
    </rPh>
    <rPh sb="4" eb="6">
      <t>シシュツ</t>
    </rPh>
    <rPh sb="6" eb="9">
      <t>コウセイヒ</t>
    </rPh>
    <phoneticPr fontId="1"/>
  </si>
  <si>
    <t>※このツールを用いた分析結果を公表された場合は、お手数ですが、公表資料等を右記まで御提供くだされば幸いです。</t>
    <rPh sb="7" eb="8">
      <t>モチ</t>
    </rPh>
    <rPh sb="10" eb="12">
      <t>ブンセキ</t>
    </rPh>
    <rPh sb="12" eb="14">
      <t>ケッカ</t>
    </rPh>
    <rPh sb="15" eb="17">
      <t>コウヒョウ</t>
    </rPh>
    <rPh sb="20" eb="22">
      <t>バアイ</t>
    </rPh>
    <rPh sb="25" eb="27">
      <t>テスウ</t>
    </rPh>
    <rPh sb="31" eb="33">
      <t>コウヒョウ</t>
    </rPh>
    <rPh sb="33" eb="35">
      <t>シリョウ</t>
    </rPh>
    <rPh sb="35" eb="36">
      <t>トウ</t>
    </rPh>
    <rPh sb="36" eb="37">
      <t>クダモノ</t>
    </rPh>
    <rPh sb="37" eb="38">
      <t>ミギ</t>
    </rPh>
    <rPh sb="41" eb="44">
      <t>ゴテイキョウ</t>
    </rPh>
    <rPh sb="49" eb="50">
      <t>サイワ</t>
    </rPh>
    <phoneticPr fontId="1"/>
  </si>
  <si>
    <t>５　測定の結果は「結果」シートに、計算過程は「測定表」シート及び「フローチャート」シートに出力されます。</t>
    <rPh sb="2" eb="4">
      <t>ソクテイ</t>
    </rPh>
    <rPh sb="5" eb="7">
      <t>ケッカ</t>
    </rPh>
    <rPh sb="9" eb="11">
      <t>ケッカ</t>
    </rPh>
    <rPh sb="17" eb="19">
      <t>ケイサン</t>
    </rPh>
    <rPh sb="19" eb="21">
      <t>カテイ</t>
    </rPh>
    <rPh sb="23" eb="25">
      <t>ソクテイ</t>
    </rPh>
    <rPh sb="25" eb="26">
      <t>ヒョウ</t>
    </rPh>
    <rPh sb="30" eb="31">
      <t>オヨ</t>
    </rPh>
    <rPh sb="45" eb="47">
      <t>シュツリョク</t>
    </rPh>
    <phoneticPr fontId="1"/>
  </si>
  <si>
    <t>　&lt;消費転換率の設定&gt;</t>
    <rPh sb="2" eb="4">
      <t>ショウヒ</t>
    </rPh>
    <rPh sb="4" eb="6">
      <t>テンカン</t>
    </rPh>
    <rPh sb="6" eb="7">
      <t>リツ</t>
    </rPh>
    <rPh sb="8" eb="10">
      <t>セッテイ</t>
    </rPh>
    <phoneticPr fontId="1"/>
  </si>
  <si>
    <t>　&lt;自給率の設定&gt;</t>
    <rPh sb="2" eb="5">
      <t>ジキュウリツ</t>
    </rPh>
    <rPh sb="6" eb="8">
      <t>セッテイ</t>
    </rPh>
    <phoneticPr fontId="1"/>
  </si>
  <si>
    <t>逆行列係数
×K</t>
    <rPh sb="0" eb="3">
      <t>ギャクギョウレツ</t>
    </rPh>
    <rPh sb="3" eb="5">
      <t>ケイスウ</t>
    </rPh>
    <phoneticPr fontId="1"/>
  </si>
  <si>
    <t>Ｑの合計
×Ｒ</t>
    <rPh sb="2" eb="4">
      <t>ゴウケイ</t>
    </rPh>
    <phoneticPr fontId="1"/>
  </si>
  <si>
    <t>逆行列係数×T</t>
    <rPh sb="0" eb="3">
      <t>ギャクギョウレツ</t>
    </rPh>
    <rPh sb="3" eb="5">
      <t>ケイスウ</t>
    </rPh>
    <phoneticPr fontId="1"/>
  </si>
  <si>
    <r>
      <t>３　上記の最終需要のうち、県内で調達する県産品等の部門については、「</t>
    </r>
    <r>
      <rPr>
        <sz val="10"/>
        <color indexed="10"/>
        <rFont val="HG丸ｺﾞｼｯｸM-PRO"/>
        <family val="3"/>
        <charset val="128"/>
      </rPr>
      <t>自給率</t>
    </r>
    <r>
      <rPr>
        <sz val="10"/>
        <rFont val="HG丸ｺﾞｼｯｸM-PRO"/>
        <family val="3"/>
        <charset val="128"/>
      </rPr>
      <t>」シートの設定欄に「1」と入力してください。</t>
    </r>
    <rPh sb="2" eb="4">
      <t>ジョウキ</t>
    </rPh>
    <rPh sb="5" eb="7">
      <t>サイシュウ</t>
    </rPh>
    <rPh sb="7" eb="9">
      <t>ジュヨウ</t>
    </rPh>
    <rPh sb="13" eb="15">
      <t>ケンナイ</t>
    </rPh>
    <rPh sb="16" eb="18">
      <t>チョウタツ</t>
    </rPh>
    <rPh sb="20" eb="23">
      <t>ケンサンヒン</t>
    </rPh>
    <rPh sb="23" eb="24">
      <t>トウ</t>
    </rPh>
    <rPh sb="25" eb="27">
      <t>ブモン</t>
    </rPh>
    <rPh sb="34" eb="37">
      <t>ジキュウリツ</t>
    </rPh>
    <rPh sb="42" eb="44">
      <t>セッテイ</t>
    </rPh>
    <rPh sb="44" eb="45">
      <t>ラン</t>
    </rPh>
    <rPh sb="50" eb="52">
      <t>ニュウリョク</t>
    </rPh>
    <phoneticPr fontId="1"/>
  </si>
  <si>
    <r>
      <t>　　することもできます。（「</t>
    </r>
    <r>
      <rPr>
        <sz val="10"/>
        <color indexed="10"/>
        <rFont val="HG丸ｺﾞｼｯｸM-PRO"/>
        <family val="3"/>
        <charset val="128"/>
      </rPr>
      <t>消費転換率</t>
    </r>
    <r>
      <rPr>
        <sz val="10"/>
        <rFont val="HG丸ｺﾞｼｯｸM-PRO"/>
        <family val="3"/>
        <charset val="128"/>
      </rPr>
      <t>」シートを参照）</t>
    </r>
    <rPh sb="14" eb="16">
      <t>ショウヒ</t>
    </rPh>
    <rPh sb="16" eb="18">
      <t>テンカン</t>
    </rPh>
    <rPh sb="18" eb="19">
      <t>リツ</t>
    </rPh>
    <rPh sb="24" eb="26">
      <t>サンショウ</t>
    </rPh>
    <phoneticPr fontId="1"/>
  </si>
  <si>
    <t>粗付加価値率</t>
    <phoneticPr fontId="1"/>
  </si>
  <si>
    <t>1.　四捨五入の関係で、「合計」が、直接効果、第1次間接効果、第2次間接効果の総額と一致しない場合があります。</t>
    <phoneticPr fontId="1"/>
  </si>
  <si>
    <t>2.　産業連関分析には、波及の中断がないなどの前提条件がありますので御留意ください。</t>
    <rPh sb="3" eb="5">
      <t>サンギョウ</t>
    </rPh>
    <rPh sb="5" eb="7">
      <t>レンカン</t>
    </rPh>
    <rPh sb="7" eb="9">
      <t>ブンセキ</t>
    </rPh>
    <rPh sb="12" eb="14">
      <t>ハキュウ</t>
    </rPh>
    <rPh sb="15" eb="17">
      <t>チュウダン</t>
    </rPh>
    <rPh sb="23" eb="25">
      <t>ゼンテイ</t>
    </rPh>
    <rPh sb="25" eb="27">
      <t>ジョウケン</t>
    </rPh>
    <rPh sb="34" eb="37">
      <t>ゴリュウイ</t>
    </rPh>
    <phoneticPr fontId="1"/>
  </si>
  <si>
    <t>3.　粗付加価値誘発額については、家計外消費支出（行）を含んでいます。</t>
    <phoneticPr fontId="1"/>
  </si>
  <si>
    <t>投入係数×I (県内需要増加額）</t>
    <rPh sb="0" eb="2">
      <t>トウニュウ</t>
    </rPh>
    <rPh sb="2" eb="4">
      <t>ケイスウ</t>
    </rPh>
    <rPh sb="8" eb="10">
      <t>ケンナイ</t>
    </rPh>
    <rPh sb="10" eb="12">
      <t>ジュヨウ</t>
    </rPh>
    <rPh sb="12" eb="14">
      <t>ゾウカ</t>
    </rPh>
    <rPh sb="14" eb="15">
      <t>ガク</t>
    </rPh>
    <phoneticPr fontId="1"/>
  </si>
  <si>
    <t>逆行列係数
×I (県内需要増加額）</t>
    <rPh sb="0" eb="3">
      <t>ギャクギョウレツ</t>
    </rPh>
    <rPh sb="3" eb="5">
      <t>ケイスウ</t>
    </rPh>
    <rPh sb="16" eb="17">
      <t>ガク</t>
    </rPh>
    <phoneticPr fontId="1"/>
  </si>
  <si>
    <t>G×H</t>
    <phoneticPr fontId="1"/>
  </si>
  <si>
    <t>県内生産額</t>
    <rPh sb="0" eb="1">
      <t>ケン</t>
    </rPh>
    <phoneticPr fontId="1"/>
  </si>
  <si>
    <t>保険金</t>
    <phoneticPr fontId="22"/>
  </si>
  <si>
    <t>米</t>
    <phoneticPr fontId="24"/>
  </si>
  <si>
    <t>賄い費</t>
    <phoneticPr fontId="1"/>
  </si>
  <si>
    <t>非耐久財</t>
    <phoneticPr fontId="20"/>
  </si>
  <si>
    <t>実支出以外の支払(繰越金を除く)</t>
    <phoneticPr fontId="22"/>
  </si>
  <si>
    <t>黒             字             率(％)</t>
    <phoneticPr fontId="24"/>
  </si>
  <si>
    <t>金   融  資   産   純  増  率(％)</t>
    <phoneticPr fontId="24"/>
  </si>
  <si>
    <t>　このツールは、「平成27年千葉県産業連関表」を使って、経済波及効果を測定するために作成したものです。</t>
    <rPh sb="9" eb="11">
      <t>ヘイセイ</t>
    </rPh>
    <rPh sb="13" eb="14">
      <t>ネン</t>
    </rPh>
    <rPh sb="14" eb="17">
      <t>チバケン</t>
    </rPh>
    <rPh sb="17" eb="19">
      <t>サンギョウ</t>
    </rPh>
    <rPh sb="19" eb="22">
      <t>レンカンヒョウ</t>
    </rPh>
    <rPh sb="24" eb="25">
      <t>ツカ</t>
    </rPh>
    <rPh sb="28" eb="30">
      <t>ケイザイ</t>
    </rPh>
    <rPh sb="30" eb="34">
      <t>ハキュウコウカ</t>
    </rPh>
    <rPh sb="35" eb="37">
      <t>ソクテイ</t>
    </rPh>
    <rPh sb="42" eb="44">
      <t>サクセイ</t>
    </rPh>
    <phoneticPr fontId="1"/>
  </si>
  <si>
    <t>３　このツールは、産業連関表対象年（平成27年）の価格によるものであり、分析対象時点の価格を考慮していません。</t>
    <rPh sb="9" eb="11">
      <t>サンギョウ</t>
    </rPh>
    <rPh sb="11" eb="14">
      <t>レンカンヒョウ</t>
    </rPh>
    <rPh sb="14" eb="16">
      <t>タイショウ</t>
    </rPh>
    <rPh sb="16" eb="17">
      <t>ネン</t>
    </rPh>
    <rPh sb="18" eb="20">
      <t>ヘイセイ</t>
    </rPh>
    <rPh sb="22" eb="23">
      <t>ネン</t>
    </rPh>
    <rPh sb="25" eb="27">
      <t>カカク</t>
    </rPh>
    <rPh sb="36" eb="38">
      <t>ブンセキ</t>
    </rPh>
    <rPh sb="38" eb="40">
      <t>タイショウ</t>
    </rPh>
    <rPh sb="40" eb="42">
      <t>ジテン</t>
    </rPh>
    <rPh sb="43" eb="45">
      <t>カカク</t>
    </rPh>
    <rPh sb="46" eb="48">
      <t>コウリョ</t>
    </rPh>
    <phoneticPr fontId="1"/>
  </si>
  <si>
    <r>
      <t xml:space="preserve">【経 済 波 及 効 果 測 定 表】
 </t>
    </r>
    <r>
      <rPr>
        <sz val="10"/>
        <rFont val="ＭＳ Ｐゴシック"/>
        <family val="3"/>
        <charset val="128"/>
      </rPr>
      <t>‐平成27年千葉県産業連関表‐</t>
    </r>
    <rPh sb="1" eb="2">
      <t>ヘ</t>
    </rPh>
    <rPh sb="3" eb="4">
      <t>スミ</t>
    </rPh>
    <rPh sb="5" eb="6">
      <t>ナミ</t>
    </rPh>
    <rPh sb="7" eb="8">
      <t>イタル</t>
    </rPh>
    <rPh sb="9" eb="10">
      <t>コウ</t>
    </rPh>
    <rPh sb="11" eb="12">
      <t>ハテ</t>
    </rPh>
    <rPh sb="13" eb="14">
      <t>ハカリ</t>
    </rPh>
    <rPh sb="15" eb="16">
      <t>サダム</t>
    </rPh>
    <rPh sb="17" eb="18">
      <t>ヒョウ</t>
    </rPh>
    <rPh sb="22" eb="24">
      <t>ヘイセイ</t>
    </rPh>
    <rPh sb="26" eb="27">
      <t>ネン</t>
    </rPh>
    <rPh sb="27" eb="30">
      <t>チバケン</t>
    </rPh>
    <rPh sb="30" eb="32">
      <t>サンギョウ</t>
    </rPh>
    <rPh sb="32" eb="34">
      <t>レンカン</t>
    </rPh>
    <rPh sb="34" eb="35">
      <t>ヒョウ</t>
    </rPh>
    <phoneticPr fontId="1"/>
  </si>
  <si>
    <t>　　消費転換率を乗じて得た額を、平成27年千葉県産業連関表の</t>
    <phoneticPr fontId="1"/>
  </si>
  <si>
    <t>　４　 雇用係数は、平成27年千葉県産業連関表付帯表雇用表による。</t>
    <rPh sb="4" eb="6">
      <t>コヨウ</t>
    </rPh>
    <rPh sb="6" eb="8">
      <t>ケイスウ</t>
    </rPh>
    <rPh sb="14" eb="15">
      <t>ネン</t>
    </rPh>
    <rPh sb="15" eb="17">
      <t>チバ</t>
    </rPh>
    <rPh sb="17" eb="18">
      <t>ケン</t>
    </rPh>
    <rPh sb="18" eb="20">
      <t>サンギョウ</t>
    </rPh>
    <rPh sb="20" eb="23">
      <t>レンカンヒョウ</t>
    </rPh>
    <rPh sb="23" eb="25">
      <t>フタイ</t>
    </rPh>
    <rPh sb="25" eb="26">
      <t>ヒョウ</t>
    </rPh>
    <rPh sb="26" eb="28">
      <t>コヨウ</t>
    </rPh>
    <rPh sb="28" eb="29">
      <t>ヒョウ</t>
    </rPh>
    <phoneticPr fontId="41"/>
  </si>
  <si>
    <t>　５　マージン率は平成27年全国産業連関表から算出している。</t>
    <rPh sb="16" eb="18">
      <t>サンギョウ</t>
    </rPh>
    <rPh sb="18" eb="20">
      <t>レンカン</t>
    </rPh>
    <rPh sb="23" eb="25">
      <t>サンシュツ</t>
    </rPh>
    <phoneticPr fontId="1"/>
  </si>
  <si>
    <t>農林漁業</t>
  </si>
  <si>
    <t>プラスチック・ゴム製品</t>
  </si>
  <si>
    <t>情報通信機器</t>
  </si>
  <si>
    <t>他に分類されない会員制団体</t>
  </si>
  <si>
    <t/>
  </si>
  <si>
    <t>県内生産額</t>
  </si>
  <si>
    <t>県内総固定資本形成（公的）</t>
  </si>
  <si>
    <t>県内総固定資本形成（民間）</t>
  </si>
  <si>
    <t>県内最終需要計</t>
  </si>
  <si>
    <t>県内需要合計</t>
  </si>
  <si>
    <t>輸出</t>
  </si>
  <si>
    <t>移出</t>
    <rPh sb="0" eb="2">
      <t>イシュツ</t>
    </rPh>
    <phoneticPr fontId="5"/>
  </si>
  <si>
    <t>（控除）輸入</t>
  </si>
  <si>
    <t>（控除）移入</t>
    <rPh sb="1" eb="3">
      <t>コウジョ</t>
    </rPh>
    <rPh sb="4" eb="6">
      <t>イニュウ</t>
    </rPh>
    <phoneticPr fontId="3"/>
  </si>
  <si>
    <t>（控除）移輸入計</t>
    <rPh sb="4" eb="5">
      <t>イ</t>
    </rPh>
    <phoneticPr fontId="3"/>
  </si>
  <si>
    <t>80</t>
  </si>
  <si>
    <t>81</t>
  </si>
  <si>
    <t>84</t>
  </si>
  <si>
    <t>85</t>
  </si>
  <si>
    <t>87</t>
  </si>
  <si>
    <t>平均</t>
    <rPh sb="0" eb="2">
      <t>ヘイキン</t>
    </rPh>
    <phoneticPr fontId="3"/>
  </si>
  <si>
    <t>行和</t>
    <rPh sb="0" eb="1">
      <t>ギョウ</t>
    </rPh>
    <rPh sb="1" eb="2">
      <t>ワ</t>
    </rPh>
    <phoneticPr fontId="4"/>
  </si>
  <si>
    <t>感応度係数</t>
    <rPh sb="0" eb="3">
      <t>カンノウド</t>
    </rPh>
    <rPh sb="3" eb="5">
      <t>ケイスウ</t>
    </rPh>
    <phoneticPr fontId="4"/>
  </si>
  <si>
    <t xml:space="preserve">平成27年 </t>
    <phoneticPr fontId="22"/>
  </si>
  <si>
    <t>2015</t>
    <phoneticPr fontId="22"/>
  </si>
  <si>
    <t>麺類</t>
    <rPh sb="0" eb="1">
      <t>メン</t>
    </rPh>
    <phoneticPr fontId="22"/>
  </si>
  <si>
    <t>耐久財</t>
    <phoneticPr fontId="20"/>
  </si>
  <si>
    <t>サービス　</t>
    <phoneticPr fontId="20"/>
  </si>
  <si>
    <t>世   帯   数   分   布(抽出率調整)</t>
    <phoneticPr fontId="1"/>
  </si>
  <si>
    <t>世         帯         人       員(人)</t>
    <phoneticPr fontId="24"/>
  </si>
  <si>
    <t>持             家              率(％)</t>
    <phoneticPr fontId="24"/>
  </si>
  <si>
    <t>家賃・地代を支払っている世帯の割合(％)</t>
    <phoneticPr fontId="24"/>
  </si>
  <si>
    <t>実収入以外の受取(繰入金を除く)</t>
    <phoneticPr fontId="22"/>
  </si>
  <si>
    <t>支払</t>
    <phoneticPr fontId="22"/>
  </si>
  <si>
    <t>他の諸雑費</t>
    <phoneticPr fontId="22"/>
  </si>
  <si>
    <t>こ   づ   か   い (使途不明)</t>
    <phoneticPr fontId="24"/>
  </si>
  <si>
    <t>交際費</t>
    <phoneticPr fontId="24"/>
  </si>
  <si>
    <t>半耐久財</t>
    <phoneticPr fontId="20"/>
  </si>
  <si>
    <t>エ    ン    ゲ    ル    係    数(％)</t>
    <phoneticPr fontId="24"/>
  </si>
  <si>
    <t>　　2)   財・サービス区分別消費支出は，品目分類の結果から集計しており，財・サービス支出計には，「こづかい」，</t>
    <rPh sb="13" eb="15">
      <t>クブン</t>
    </rPh>
    <rPh sb="15" eb="16">
      <t>ベツ</t>
    </rPh>
    <rPh sb="16" eb="18">
      <t>ショウヒ</t>
    </rPh>
    <rPh sb="18" eb="20">
      <t>シシュツ</t>
    </rPh>
    <rPh sb="27" eb="29">
      <t>ケッカ</t>
    </rPh>
    <rPh sb="38" eb="39">
      <t>ザイ</t>
    </rPh>
    <rPh sb="44" eb="46">
      <t>シシュツ</t>
    </rPh>
    <rPh sb="46" eb="47">
      <t>ケイ</t>
    </rPh>
    <phoneticPr fontId="22"/>
  </si>
  <si>
    <t>　　　 「贈与金」，「他の交際費」及び「仕送り金」は含まれていない。</t>
  </si>
  <si>
    <t>注：1) 「住居」のほか，「自動車等購入」，「贈与金」，「仕送り金」を除いている。</t>
    <phoneticPr fontId="1"/>
  </si>
  <si>
    <t>Note: 1)   Sum of Goods &amp; Services is obtained according to commodity classification,</t>
    <phoneticPr fontId="1"/>
  </si>
  <si>
    <t xml:space="preserve">               and does not include “Pocket money (of which, detailed uses unknown)”, “Money gifts”,</t>
    <phoneticPr fontId="1"/>
  </si>
  <si>
    <t xml:space="preserve">               “Other social expenses” and “Remittance”.</t>
    <phoneticPr fontId="1"/>
  </si>
  <si>
    <t>https://www.e-stat.go.jp/stat-search/files?page=1&amp;layout=datalist&amp;toukei=00200561&amp;kikan=00200&amp;tstat=000000330001&amp;cycle=7&amp;year=20150&amp;month=0&amp;tclass1=000000330001&amp;tclass2=000000330019&amp;tclass3=000000330020&amp;result_back=1</t>
    <phoneticPr fontId="1"/>
  </si>
  <si>
    <t>自給率は、
必要に応じ設定
↓</t>
    <rPh sb="6" eb="8">
      <t>ヒツヨウ</t>
    </rPh>
    <rPh sb="9" eb="10">
      <t>オウ</t>
    </rPh>
    <phoneticPr fontId="1"/>
  </si>
  <si>
    <t>消費転換率は、
必要に応じ設定
       ↓</t>
    <rPh sb="0" eb="2">
      <t>ショウヒ</t>
    </rPh>
    <rPh sb="2" eb="4">
      <t>テンカン</t>
    </rPh>
    <rPh sb="4" eb="5">
      <t>リツ</t>
    </rPh>
    <rPh sb="8" eb="10">
      <t>ヒツヨウ</t>
    </rPh>
    <rPh sb="11" eb="12">
      <t>オウ</t>
    </rPh>
    <rPh sb="13" eb="15">
      <t>セッテイ</t>
    </rPh>
    <phoneticPr fontId="1"/>
  </si>
  <si>
    <t>分類
コード</t>
    <rPh sb="0" eb="2">
      <t>ブンルイ</t>
    </rPh>
    <phoneticPr fontId="1"/>
  </si>
  <si>
    <t>統合大分類（37部門）</t>
    <rPh sb="0" eb="2">
      <t>トウゴウ</t>
    </rPh>
    <rPh sb="2" eb="5">
      <t>ダイブンルイ</t>
    </rPh>
    <rPh sb="8" eb="10">
      <t>ブモン</t>
    </rPh>
    <phoneticPr fontId="1"/>
  </si>
  <si>
    <t>県内需要
増加額</t>
    <rPh sb="0" eb="2">
      <t>ケンナイ</t>
    </rPh>
    <rPh sb="2" eb="4">
      <t>ジュヨウ</t>
    </rPh>
    <rPh sb="5" eb="7">
      <t>ゾウカ</t>
    </rPh>
    <rPh sb="7" eb="8">
      <t>ガク</t>
    </rPh>
    <phoneticPr fontId="1"/>
  </si>
  <si>
    <t>1次
生産誘発額</t>
    <rPh sb="1" eb="2">
      <t>ジ</t>
    </rPh>
    <rPh sb="3" eb="5">
      <t>セイサン</t>
    </rPh>
    <rPh sb="5" eb="8">
      <t>ユウハツガク</t>
    </rPh>
    <phoneticPr fontId="1"/>
  </si>
  <si>
    <t>直接・１次
生産誘発額</t>
    <rPh sb="0" eb="2">
      <t>チョクセツ</t>
    </rPh>
    <rPh sb="4" eb="5">
      <t>ジ</t>
    </rPh>
    <rPh sb="6" eb="8">
      <t>セイサン</t>
    </rPh>
    <rPh sb="8" eb="10">
      <t>ユウハツ</t>
    </rPh>
    <rPh sb="10" eb="11">
      <t>ガク</t>
    </rPh>
    <phoneticPr fontId="1"/>
  </si>
  <si>
    <t>県内自給額
（１次）</t>
    <rPh sb="0" eb="2">
      <t>ケンナイ</t>
    </rPh>
    <rPh sb="2" eb="4">
      <t>ジキュウ</t>
    </rPh>
    <rPh sb="4" eb="5">
      <t>ガク</t>
    </rPh>
    <rPh sb="8" eb="9">
      <t>ジ</t>
    </rPh>
    <phoneticPr fontId="1"/>
  </si>
  <si>
    <t>２次
生産誘発額</t>
    <rPh sb="1" eb="2">
      <t>ジ</t>
    </rPh>
    <rPh sb="3" eb="5">
      <t>セイサン</t>
    </rPh>
    <rPh sb="5" eb="8">
      <t>ユウハツガク</t>
    </rPh>
    <phoneticPr fontId="1"/>
  </si>
  <si>
    <t>総合
生産誘発額</t>
    <rPh sb="0" eb="2">
      <t>ソウゴウ</t>
    </rPh>
    <rPh sb="3" eb="5">
      <t>セイサン</t>
    </rPh>
    <rPh sb="5" eb="7">
      <t>ユウハツ</t>
    </rPh>
    <rPh sb="7" eb="8">
      <t>ガク</t>
    </rPh>
    <phoneticPr fontId="1"/>
  </si>
  <si>
    <t>（H27年・関東）</t>
    <rPh sb="4" eb="5">
      <t>ネン</t>
    </rPh>
    <rPh sb="6" eb="8">
      <t>カントウ</t>
    </rPh>
    <phoneticPr fontId="1"/>
  </si>
  <si>
    <r>
      <t>２　最終需要増加額を「</t>
    </r>
    <r>
      <rPr>
        <sz val="10"/>
        <color indexed="10"/>
        <rFont val="HG丸ｺﾞｼｯｸM-PRO"/>
        <family val="3"/>
        <charset val="128"/>
      </rPr>
      <t>測定表</t>
    </r>
    <r>
      <rPr>
        <sz val="10"/>
        <rFont val="HG丸ｺﾞｼｯｸM-PRO"/>
        <family val="3"/>
        <charset val="128"/>
      </rPr>
      <t>」シートに入力します。（単位：百万円）</t>
    </r>
    <rPh sb="2" eb="4">
      <t>サイシュウ</t>
    </rPh>
    <rPh sb="4" eb="6">
      <t>ジュヨウ</t>
    </rPh>
    <rPh sb="6" eb="8">
      <t>ゾウカ</t>
    </rPh>
    <rPh sb="8" eb="9">
      <t>ガク</t>
    </rPh>
    <rPh sb="11" eb="13">
      <t>ソクテイ</t>
    </rPh>
    <rPh sb="13" eb="14">
      <t>ヒョウ</t>
    </rPh>
    <rPh sb="19" eb="21">
      <t>ニュウリョク</t>
    </rPh>
    <rPh sb="26" eb="28">
      <t>タンイ</t>
    </rPh>
    <rPh sb="29" eb="30">
      <t>ヒャク</t>
    </rPh>
    <rPh sb="30" eb="32">
      <t>マンエン</t>
    </rPh>
    <phoneticPr fontId="1"/>
  </si>
  <si>
    <t>　　（購入者価格欄に入力した値は自動的に生産者価格に変換されます。）</t>
    <rPh sb="3" eb="6">
      <t>コウニュウシャ</t>
    </rPh>
    <rPh sb="6" eb="8">
      <t>カカク</t>
    </rPh>
    <rPh sb="8" eb="9">
      <t>ラン</t>
    </rPh>
    <rPh sb="10" eb="12">
      <t>ニュウリョク</t>
    </rPh>
    <rPh sb="14" eb="15">
      <t>アタイ</t>
    </rPh>
    <rPh sb="16" eb="19">
      <t>ジドウテキ</t>
    </rPh>
    <rPh sb="20" eb="23">
      <t>セイサンシャ</t>
    </rPh>
    <rPh sb="23" eb="25">
      <t>カカク</t>
    </rPh>
    <rPh sb="26" eb="28">
      <t>ヘンカン</t>
    </rPh>
    <phoneticPr fontId="1"/>
  </si>
  <si>
    <t>４　２次波及効果を算出する際の消費転換率は、平成27年「家計調査」から計算した値があらかじめ設定されていますが、必要に応じて変更</t>
    <rPh sb="3" eb="4">
      <t>ジ</t>
    </rPh>
    <rPh sb="4" eb="8">
      <t>ハキュウコウカ</t>
    </rPh>
    <rPh sb="9" eb="11">
      <t>サンシュツ</t>
    </rPh>
    <rPh sb="13" eb="14">
      <t>サイ</t>
    </rPh>
    <rPh sb="15" eb="17">
      <t>ショウヒ</t>
    </rPh>
    <rPh sb="17" eb="20">
      <t>テンカンリツ</t>
    </rPh>
    <rPh sb="22" eb="24">
      <t>ヘイセイ</t>
    </rPh>
    <rPh sb="26" eb="27">
      <t>ネン</t>
    </rPh>
    <rPh sb="28" eb="30">
      <t>カケイ</t>
    </rPh>
    <rPh sb="30" eb="32">
      <t>チョウサ</t>
    </rPh>
    <rPh sb="35" eb="37">
      <t>ケイサン</t>
    </rPh>
    <rPh sb="39" eb="40">
      <t>チ</t>
    </rPh>
    <rPh sb="46" eb="48">
      <t>セッテイ</t>
    </rPh>
    <rPh sb="56" eb="58">
      <t>ヒツヨウ</t>
    </rPh>
    <rPh sb="59" eb="60">
      <t>オウ</t>
    </rPh>
    <rPh sb="62" eb="64">
      <t>ヘンコウ</t>
    </rPh>
    <phoneticPr fontId="1"/>
  </si>
  <si>
    <t>P(再掲）</t>
    <rPh sb="2" eb="4">
      <t>サイケイ</t>
    </rPh>
    <phoneticPr fontId="1"/>
  </si>
  <si>
    <t>4.  雇用誘発者数は、上記生産誘発額を満たすために理論上必要となる労働力であり、新たに雇用者を雇わずに時間外労働で対応する場合や機械の稼働率を上げて対応するなどということは考慮されていないので注意してください。</t>
    <rPh sb="65" eb="67">
      <t>キカイ</t>
    </rPh>
    <rPh sb="68" eb="70">
      <t>カドウ</t>
    </rPh>
    <rPh sb="70" eb="71">
      <t>リツ</t>
    </rPh>
    <rPh sb="72" eb="73">
      <t>ア</t>
    </rPh>
    <rPh sb="75" eb="77">
      <t>タイオウ</t>
    </rPh>
    <phoneticPr fontId="1"/>
  </si>
  <si>
    <t>購入者価格の入力
（単位：百万円）
↓</t>
    <rPh sb="0" eb="3">
      <t>コウニュウシャ</t>
    </rPh>
    <rPh sb="3" eb="5">
      <t>カカク</t>
    </rPh>
    <rPh sb="6" eb="8">
      <t>ニュウリョク</t>
    </rPh>
    <phoneticPr fontId="1"/>
  </si>
  <si>
    <t>生産者価格の入力
（単位：百万円）
↓</t>
    <rPh sb="0" eb="3">
      <t>セイサンシャ</t>
    </rPh>
    <rPh sb="3" eb="5">
      <t>カカク</t>
    </rPh>
    <rPh sb="6" eb="8">
      <t>ニュウリョク</t>
    </rPh>
    <phoneticPr fontId="1"/>
  </si>
  <si>
    <t>平成27年千葉県産業連関表 生産者価格評価表　　統合大分類</t>
    <rPh sb="5" eb="8">
      <t>チバケン</t>
    </rPh>
    <rPh sb="14" eb="17">
      <t>セイサンシャ</t>
    </rPh>
    <rPh sb="17" eb="19">
      <t>カカク</t>
    </rPh>
    <rPh sb="19" eb="21">
      <t>ヒョウカ</t>
    </rPh>
    <rPh sb="21" eb="22">
      <t>ヒョウ</t>
    </rPh>
    <phoneticPr fontId="8"/>
  </si>
  <si>
    <t>プラスチック・ゴム製品</t>
    <phoneticPr fontId="1"/>
  </si>
  <si>
    <t>〈その他の係数〉</t>
    <rPh sb="3" eb="4">
      <t>タ</t>
    </rPh>
    <rPh sb="5" eb="7">
      <t>ケイスウ</t>
    </rPh>
    <phoneticPr fontId="1"/>
  </si>
  <si>
    <t>型</t>
    <phoneticPr fontId="8"/>
  </si>
  <si>
    <r>
      <t>【経済波及効果測定結果】</t>
    </r>
    <r>
      <rPr>
        <sz val="11"/>
        <rFont val="ＭＳ Ｐゴシック"/>
        <family val="3"/>
        <charset val="128"/>
      </rPr>
      <t>～平成27年千葉県産業連関表（統合大分類）～</t>
    </r>
    <rPh sb="1" eb="3">
      <t>ケイザイ</t>
    </rPh>
    <rPh sb="3" eb="7">
      <t>ハキュウコウカ</t>
    </rPh>
    <rPh sb="7" eb="9">
      <t>ソクテイ</t>
    </rPh>
    <rPh sb="9" eb="11">
      <t>ケッカ</t>
    </rPh>
    <rPh sb="13" eb="15">
      <t>ヘイセイ</t>
    </rPh>
    <rPh sb="17" eb="18">
      <t>ネン</t>
    </rPh>
    <rPh sb="18" eb="21">
      <t>チバケン</t>
    </rPh>
    <rPh sb="21" eb="23">
      <t>サンギョウ</t>
    </rPh>
    <rPh sb="23" eb="26">
      <t>レンカンヒョウ</t>
    </rPh>
    <rPh sb="27" eb="29">
      <t>トウゴウ</t>
    </rPh>
    <rPh sb="29" eb="32">
      <t>ダイブンルイ</t>
    </rPh>
    <phoneticPr fontId="1"/>
  </si>
  <si>
    <t>国内貨物運賃</t>
    <rPh sb="0" eb="2">
      <t>コクナイ</t>
    </rPh>
    <rPh sb="2" eb="4">
      <t>カモツ</t>
    </rPh>
    <rPh sb="4" eb="6">
      <t>ウンチン</t>
    </rPh>
    <phoneticPr fontId="1"/>
  </si>
  <si>
    <t>W  粗付加価値誘発額（直接）</t>
    <rPh sb="3" eb="6">
      <t>ソフカ</t>
    </rPh>
    <rPh sb="6" eb="8">
      <t>カチ</t>
    </rPh>
    <rPh sb="8" eb="10">
      <t>ユウハツ</t>
    </rPh>
    <rPh sb="10" eb="11">
      <t>ガク</t>
    </rPh>
    <rPh sb="12" eb="14">
      <t>チョクセツ</t>
    </rPh>
    <phoneticPr fontId="1"/>
  </si>
  <si>
    <t>X 雇用者所得誘発額（直接）</t>
    <rPh sb="2" eb="5">
      <t>コヨウシャ</t>
    </rPh>
    <rPh sb="5" eb="7">
      <t>ショトク</t>
    </rPh>
    <rPh sb="7" eb="9">
      <t>ユウハツ</t>
    </rPh>
    <rPh sb="9" eb="10">
      <t>ガク</t>
    </rPh>
    <rPh sb="11" eb="13">
      <t>チョクセツ</t>
    </rPh>
    <phoneticPr fontId="1"/>
  </si>
  <si>
    <t>W  粗付加価値誘発額（1次）</t>
    <rPh sb="3" eb="6">
      <t>ソフカ</t>
    </rPh>
    <rPh sb="6" eb="8">
      <t>カチ</t>
    </rPh>
    <rPh sb="8" eb="10">
      <t>ユウハツ</t>
    </rPh>
    <rPh sb="10" eb="11">
      <t>ガク</t>
    </rPh>
    <rPh sb="13" eb="14">
      <t>ジ</t>
    </rPh>
    <phoneticPr fontId="1"/>
  </si>
  <si>
    <t>X 雇用者所得誘発額（1次）</t>
    <rPh sb="2" eb="5">
      <t>コヨウシャ</t>
    </rPh>
    <rPh sb="5" eb="7">
      <t>ショトク</t>
    </rPh>
    <rPh sb="7" eb="9">
      <t>ユウハツ</t>
    </rPh>
    <rPh sb="9" eb="10">
      <t>ガク</t>
    </rPh>
    <rPh sb="12" eb="13">
      <t>ジ</t>
    </rPh>
    <phoneticPr fontId="1"/>
  </si>
  <si>
    <t>W 粗付加価値誘発額（2次）</t>
    <rPh sb="2" eb="5">
      <t>ソフカ</t>
    </rPh>
    <rPh sb="5" eb="7">
      <t>カチ</t>
    </rPh>
    <rPh sb="7" eb="9">
      <t>ユウハツ</t>
    </rPh>
    <rPh sb="9" eb="10">
      <t>ガク</t>
    </rPh>
    <rPh sb="12" eb="13">
      <t>ジ</t>
    </rPh>
    <phoneticPr fontId="1"/>
  </si>
  <si>
    <t>X 雇用者所得誘発額（2次）</t>
    <rPh sb="2" eb="5">
      <t>コヨウシャ</t>
    </rPh>
    <rPh sb="5" eb="7">
      <t>ショトク</t>
    </rPh>
    <rPh sb="7" eb="9">
      <t>ユウハツ</t>
    </rPh>
    <rPh sb="9" eb="10">
      <t>ガク</t>
    </rPh>
    <rPh sb="12" eb="13">
      <t>ジ</t>
    </rPh>
    <phoneticPr fontId="1"/>
  </si>
  <si>
    <t>　６　「A'」欄では、「商業」、「運輸」部門について、
　　　他部門からのマージン額が加算される。</t>
    <rPh sb="7" eb="8">
      <t>ラン</t>
    </rPh>
    <rPh sb="12" eb="14">
      <t>ショウギョウ</t>
    </rPh>
    <rPh sb="17" eb="19">
      <t>ウンユ</t>
    </rPh>
    <rPh sb="20" eb="22">
      <t>ブモン</t>
    </rPh>
    <rPh sb="31" eb="34">
      <t>タブモン</t>
    </rPh>
    <rPh sb="41" eb="42">
      <t>ガク</t>
    </rPh>
    <rPh sb="43" eb="45">
      <t>カサン</t>
    </rPh>
    <phoneticPr fontId="3"/>
  </si>
  <si>
    <t>家計調査詳細結果表の年次　より</t>
    <phoneticPr fontId="1"/>
  </si>
  <si>
    <t>(単位 : 百万円)</t>
    <rPh sb="6" eb="7">
      <t>ヒャク</t>
    </rPh>
    <phoneticPr fontId="1"/>
  </si>
  <si>
    <t>【平成27年千葉県産業連関表による経済波及効果簡易分析ツールver.1.1 ☆統合大分類☆ 】</t>
    <rPh sb="23" eb="25">
      <t>カンイ</t>
    </rPh>
    <rPh sb="39" eb="41">
      <t>トウゴウ</t>
    </rPh>
    <rPh sb="41" eb="44">
      <t>ダイブンルイ</t>
    </rPh>
    <phoneticPr fontId="1"/>
  </si>
  <si>
    <t>消費支出÷実収入（2019年全国家計構造調査家計収支に関する結果第1-1表・総世帯のうち勤労者世帯・千葉県）</t>
    <rPh sb="0" eb="2">
      <t>ショウヒ</t>
    </rPh>
    <rPh sb="2" eb="4">
      <t>シシュツ</t>
    </rPh>
    <rPh sb="5" eb="6">
      <t>ジツ</t>
    </rPh>
    <rPh sb="6" eb="8">
      <t>シュウニュウ</t>
    </rPh>
    <rPh sb="13" eb="14">
      <t>ネン</t>
    </rPh>
    <rPh sb="14" eb="16">
      <t>ゼンコク</t>
    </rPh>
    <rPh sb="16" eb="18">
      <t>カケイ</t>
    </rPh>
    <rPh sb="18" eb="20">
      <t>コウゾウ</t>
    </rPh>
    <rPh sb="20" eb="22">
      <t>チョウサ</t>
    </rPh>
    <rPh sb="22" eb="24">
      <t>カケイ</t>
    </rPh>
    <rPh sb="24" eb="26">
      <t>シュウシ</t>
    </rPh>
    <rPh sb="27" eb="28">
      <t>カン</t>
    </rPh>
    <rPh sb="30" eb="32">
      <t>ケッカ</t>
    </rPh>
    <rPh sb="32" eb="33">
      <t>ダイ</t>
    </rPh>
    <rPh sb="36" eb="37">
      <t>ヒョウ</t>
    </rPh>
    <rPh sb="38" eb="39">
      <t>ソウ</t>
    </rPh>
    <rPh sb="39" eb="41">
      <t>セタイ</t>
    </rPh>
    <rPh sb="44" eb="47">
      <t>キンロウシャ</t>
    </rPh>
    <rPh sb="47" eb="49">
      <t>セタイ</t>
    </rPh>
    <rPh sb="50" eb="53">
      <t>チバケン</t>
    </rPh>
    <phoneticPr fontId="1"/>
  </si>
  <si>
    <t>消費支出÷実収入（2019年全国家計構造調査家計収支に関する結果第1-1表・総世帯のうち勤労者世帯・関東地方）</t>
    <rPh sb="0" eb="2">
      <t>ショウヒ</t>
    </rPh>
    <rPh sb="2" eb="4">
      <t>シシュツ</t>
    </rPh>
    <rPh sb="5" eb="6">
      <t>ジツ</t>
    </rPh>
    <rPh sb="6" eb="8">
      <t>シュウニュウ</t>
    </rPh>
    <rPh sb="13" eb="14">
      <t>ネン</t>
    </rPh>
    <rPh sb="14" eb="16">
      <t>ゼンコク</t>
    </rPh>
    <rPh sb="16" eb="18">
      <t>カケイ</t>
    </rPh>
    <rPh sb="18" eb="20">
      <t>コウゾウ</t>
    </rPh>
    <rPh sb="20" eb="22">
      <t>チョウサ</t>
    </rPh>
    <rPh sb="22" eb="24">
      <t>カケイ</t>
    </rPh>
    <rPh sb="24" eb="26">
      <t>シュウシ</t>
    </rPh>
    <rPh sb="27" eb="28">
      <t>カン</t>
    </rPh>
    <rPh sb="30" eb="32">
      <t>ケッカ</t>
    </rPh>
    <rPh sb="32" eb="33">
      <t>ダイ</t>
    </rPh>
    <rPh sb="36" eb="37">
      <t>ヒョウ</t>
    </rPh>
    <rPh sb="50" eb="52">
      <t>カントウ</t>
    </rPh>
    <rPh sb="52" eb="54">
      <t>チホウ</t>
    </rPh>
    <phoneticPr fontId="1"/>
  </si>
  <si>
    <t>（2020年・関東）</t>
    <rPh sb="5" eb="6">
      <t>ネン</t>
    </rPh>
    <rPh sb="7" eb="9">
      <t>カントウ</t>
    </rPh>
    <phoneticPr fontId="1"/>
  </si>
  <si>
    <t>（2019年・千葉県）</t>
    <rPh sb="5" eb="6">
      <t>ネン</t>
    </rPh>
    <rPh sb="6" eb="7">
      <t>ヘイネン</t>
    </rPh>
    <rPh sb="7" eb="10">
      <t>チバケン</t>
    </rPh>
    <phoneticPr fontId="1"/>
  </si>
  <si>
    <t>（2019年・関東）</t>
    <rPh sb="5" eb="6">
      <t>ネン</t>
    </rPh>
    <rPh sb="6" eb="7">
      <t>ヘイネン</t>
    </rPh>
    <rPh sb="7" eb="9">
      <t>カントウ</t>
    </rPh>
    <phoneticPr fontId="1"/>
  </si>
  <si>
    <t>消費支出÷実収入（家計調査詳細結果表の年次H27年版・関東地方・総世帯のうち勤労者世帯）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4" eb="25">
      <t>ネン</t>
    </rPh>
    <rPh sb="25" eb="26">
      <t>ハン</t>
    </rPh>
    <rPh sb="27" eb="29">
      <t>カントウ</t>
    </rPh>
    <rPh sb="29" eb="31">
      <t>チホウ</t>
    </rPh>
    <rPh sb="32" eb="33">
      <t>ソウ</t>
    </rPh>
    <rPh sb="33" eb="35">
      <t>セタイ</t>
    </rPh>
    <rPh sb="38" eb="40">
      <t>キンロウ</t>
    </rPh>
    <rPh sb="40" eb="41">
      <t>シャ</t>
    </rPh>
    <rPh sb="41" eb="43">
      <t>セタイ</t>
    </rPh>
    <phoneticPr fontId="1"/>
  </si>
  <si>
    <t>消費支出÷実収入（家計調査詳細結果表の年次2020年版・関東地方・総世帯のうち勤労者世帯）</t>
    <rPh sb="0" eb="2">
      <t>ショウヒ</t>
    </rPh>
    <rPh sb="2" eb="4">
      <t>シシュツ</t>
    </rPh>
    <rPh sb="5" eb="8">
      <t>ジツシュウニュウ</t>
    </rPh>
    <rPh sb="9" eb="11">
      <t>カケイ</t>
    </rPh>
    <rPh sb="11" eb="13">
      <t>チョウサ</t>
    </rPh>
    <rPh sb="13" eb="15">
      <t>ショウサイ</t>
    </rPh>
    <rPh sb="15" eb="17">
      <t>ケッカ</t>
    </rPh>
    <rPh sb="17" eb="18">
      <t>ヒョウ</t>
    </rPh>
    <rPh sb="19" eb="21">
      <t>ネンジ</t>
    </rPh>
    <rPh sb="25" eb="27">
      <t>ネンバン</t>
    </rPh>
    <rPh sb="28" eb="30">
      <t>カントウ</t>
    </rPh>
    <rPh sb="30" eb="32">
      <t>チホウ</t>
    </rPh>
    <rPh sb="33" eb="34">
      <t>ソウ</t>
    </rPh>
    <rPh sb="34" eb="36">
      <t>セタイ</t>
    </rPh>
    <rPh sb="39" eb="42">
      <t>キンロウシャ</t>
    </rPh>
    <rPh sb="42" eb="44">
      <t>セタイ</t>
    </rPh>
    <phoneticPr fontId="1"/>
  </si>
  <si>
    <t>消費支出÷実収入（家計調査詳細結果表の年次H27年版・千葉市・総世帯のうち勤労者世帯）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4" eb="25">
      <t>ネン</t>
    </rPh>
    <rPh sb="25" eb="26">
      <t>ハン</t>
    </rPh>
    <rPh sb="27" eb="30">
      <t>チバシ</t>
    </rPh>
    <rPh sb="31" eb="32">
      <t>ソウ</t>
    </rPh>
    <rPh sb="32" eb="34">
      <t>セタイ</t>
    </rPh>
    <rPh sb="37" eb="40">
      <t>キンロウシャ</t>
    </rPh>
    <rPh sb="40" eb="42">
      <t>セタイ</t>
    </rPh>
    <phoneticPr fontId="1"/>
  </si>
  <si>
    <t>消費支出÷実収入（家計調査詳細結果表の年次2020年版・千葉市・総世帯のうち勤労者世帯）</t>
    <rPh sb="0" eb="2">
      <t>ショウヒ</t>
    </rPh>
    <rPh sb="2" eb="4">
      <t>シシュツ</t>
    </rPh>
    <rPh sb="5" eb="6">
      <t>ジツ</t>
    </rPh>
    <rPh sb="6" eb="8">
      <t>シュウニュウ</t>
    </rPh>
    <rPh sb="9" eb="11">
      <t>カケイ</t>
    </rPh>
    <rPh sb="11" eb="13">
      <t>チョウサ</t>
    </rPh>
    <rPh sb="13" eb="15">
      <t>ショウサイ</t>
    </rPh>
    <rPh sb="15" eb="17">
      <t>ケッカ</t>
    </rPh>
    <rPh sb="17" eb="18">
      <t>ヒョウ</t>
    </rPh>
    <rPh sb="19" eb="21">
      <t>ネンジ</t>
    </rPh>
    <rPh sb="25" eb="26">
      <t>ネン</t>
    </rPh>
    <rPh sb="26" eb="27">
      <t>ハン</t>
    </rPh>
    <rPh sb="28" eb="31">
      <t>チバシ</t>
    </rPh>
    <rPh sb="32" eb="33">
      <t>ソウ</t>
    </rPh>
    <rPh sb="33" eb="35">
      <t>セタイ</t>
    </rPh>
    <rPh sb="38" eb="41">
      <t>キンロウシャ</t>
    </rPh>
    <rPh sb="41" eb="43">
      <t>セタイ</t>
    </rPh>
    <phoneticPr fontId="1"/>
  </si>
  <si>
    <t>消費支出÷実収入（平成26年全国消費実態調査報告書（第13表）・総世帯のうち勤労者世帯・千葉県）</t>
    <rPh sb="0" eb="2">
      <t>ショウヒ</t>
    </rPh>
    <rPh sb="2" eb="4">
      <t>シシュツ</t>
    </rPh>
    <rPh sb="5" eb="6">
      <t>ジツ</t>
    </rPh>
    <rPh sb="6" eb="8">
      <t>シュウニュウ</t>
    </rPh>
    <rPh sb="9" eb="11">
      <t>ヘイセイ</t>
    </rPh>
    <rPh sb="13" eb="14">
      <t>ネン</t>
    </rPh>
    <rPh sb="14" eb="16">
      <t>ゼンコク</t>
    </rPh>
    <rPh sb="16" eb="18">
      <t>ショウヒ</t>
    </rPh>
    <rPh sb="18" eb="20">
      <t>ジッタイ</t>
    </rPh>
    <rPh sb="20" eb="22">
      <t>チョウサ</t>
    </rPh>
    <rPh sb="22" eb="25">
      <t>ホウコクショ</t>
    </rPh>
    <rPh sb="26" eb="27">
      <t>ダイ</t>
    </rPh>
    <rPh sb="29" eb="30">
      <t>ヒョウ</t>
    </rPh>
    <rPh sb="32" eb="33">
      <t>ソウ</t>
    </rPh>
    <rPh sb="33" eb="35">
      <t>セタイ</t>
    </rPh>
    <rPh sb="38" eb="40">
      <t>キンロウ</t>
    </rPh>
    <rPh sb="40" eb="41">
      <t>シャ</t>
    </rPh>
    <rPh sb="41" eb="43">
      <t>セタイ</t>
    </rPh>
    <rPh sb="44" eb="47">
      <t>チバケン</t>
    </rPh>
    <phoneticPr fontId="1"/>
  </si>
  <si>
    <t>消費支出÷実収入（平成26年全国消費実態調査報告書（第13表）・総世帯のうち勤労者世帯・関東地方）</t>
    <rPh sb="0" eb="2">
      <t>ショウヒ</t>
    </rPh>
    <rPh sb="2" eb="4">
      <t>シシュツ</t>
    </rPh>
    <rPh sb="5" eb="6">
      <t>ジツ</t>
    </rPh>
    <rPh sb="6" eb="8">
      <t>シュウニュウ</t>
    </rPh>
    <rPh sb="9" eb="11">
      <t>ヘイセイ</t>
    </rPh>
    <rPh sb="13" eb="14">
      <t>ネン</t>
    </rPh>
    <rPh sb="14" eb="16">
      <t>ゼンコク</t>
    </rPh>
    <rPh sb="16" eb="18">
      <t>ショウヒ</t>
    </rPh>
    <rPh sb="18" eb="20">
      <t>ジッタイ</t>
    </rPh>
    <rPh sb="20" eb="22">
      <t>チョウサ</t>
    </rPh>
    <rPh sb="22" eb="25">
      <t>ホウコクショ</t>
    </rPh>
    <rPh sb="32" eb="33">
      <t>ソウ</t>
    </rPh>
    <rPh sb="33" eb="35">
      <t>セタイ</t>
    </rPh>
    <rPh sb="38" eb="40">
      <t>キンロウ</t>
    </rPh>
    <rPh sb="40" eb="41">
      <t>シャ</t>
    </rPh>
    <rPh sb="41" eb="43">
      <t>セタイ</t>
    </rPh>
    <rPh sb="44" eb="46">
      <t>カントウ</t>
    </rPh>
    <rPh sb="46" eb="48">
      <t>チホウ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</si>
</sst>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176" formatCode="#,##0_ "/>
    <numFmt numFmtId="177" formatCode="#,##0_);[Red]\(#,##0\)"/>
    <numFmt numFmtId="178" formatCode="0.00_ "/>
    <numFmt numFmtId="179" formatCode="#,##0.00_ ;[Red]\-#,##0.00\ "/>
    <numFmt numFmtId="180" formatCode="#,##0.00_ "/>
    <numFmt numFmtId="181" formatCode="0.0000_ "/>
    <numFmt numFmtId="182" formatCode="0.0_ "/>
    <numFmt numFmtId="183" formatCode="0_ "/>
    <numFmt numFmtId="184" formatCode="0.0000"/>
    <numFmt numFmtId="185" formatCode="#,##0.0;[Red]\-#,##0.0"/>
    <numFmt numFmtId="186" formatCode="0.00000_ "/>
    <numFmt numFmtId="187" formatCode="###,###,##0;&quot;-&quot;##,###,##0"/>
    <numFmt numFmtId="188" formatCode="#,###,###,##0;&quot; -&quot;###,###,##0"/>
    <numFmt numFmtId="189" formatCode="##,###,##0.00;&quot;-&quot;#,###,##0.00"/>
    <numFmt numFmtId="190" formatCode="###,###,##0.0;&quot;-&quot;##,###,##0.0"/>
    <numFmt numFmtId="191" formatCode="#,##0.00000000000_ ;[Red]\-#,##0.00000000000\ "/>
    <numFmt numFmtId="192" formatCode="0.0000_);[Red]\(0.0000\)"/>
    <numFmt numFmtId="193" formatCode="#,##0.00000_ "/>
    <numFmt numFmtId="194" formatCode="0.000000_);[Red]\(0.000000\)"/>
    <numFmt numFmtId="195" formatCode="0.000000_ "/>
    <numFmt numFmtId="196" formatCode="#,##0.000000;[Red]\-#,##0.000000"/>
    <numFmt numFmtId="197" formatCode="#,##0.000000_ "/>
    <numFmt numFmtId="198" formatCode="###,###,##0.000000;&quot;-&quot;##,###,##0.000000"/>
    <numFmt numFmtId="199" formatCode="#,##0.000000_);[Red]\(#,##0.000000\)"/>
    <numFmt numFmtId="200" formatCode="0.000000000000_);[Red]\(0.000000000000\)"/>
    <numFmt numFmtId="201" formatCode="0.000000;\-0.000000_-"/>
  </numFmts>
  <fonts count="65">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0"/>
      <name val="HG創英角ｺﾞｼｯｸUB"/>
      <family val="3"/>
      <charset val="128"/>
    </font>
    <font>
      <sz val="6"/>
      <name val="游ゴシック"/>
      <family val="3"/>
      <charset val="128"/>
    </font>
    <font>
      <b/>
      <sz val="9"/>
      <color indexed="81"/>
      <name val="ＭＳ Ｐゴシック"/>
      <family val="3"/>
      <charset val="128"/>
    </font>
    <font>
      <sz val="12"/>
      <name val="ＭＳ Ｐゴシック"/>
      <family val="3"/>
      <charset val="128"/>
    </font>
    <font>
      <b/>
      <sz val="14"/>
      <name val="ＭＳ Ｐゴシック"/>
      <family val="3"/>
      <charset val="128"/>
    </font>
    <font>
      <b/>
      <sz val="10"/>
      <color indexed="10"/>
      <name val="ＭＳ Ｐゴシック"/>
      <family val="3"/>
      <charset val="128"/>
    </font>
    <font>
      <sz val="10"/>
      <color indexed="10"/>
      <name val="ＭＳ Ｐゴシック"/>
      <family val="3"/>
      <charset val="128"/>
    </font>
    <font>
      <sz val="10"/>
      <color indexed="48"/>
      <name val="ＭＳ Ｐゴシック"/>
      <family val="3"/>
      <charset val="128"/>
    </font>
    <font>
      <sz val="10"/>
      <color indexed="12"/>
      <name val="ＭＳ Ｐゴシック"/>
      <family val="3"/>
      <charset val="128"/>
    </font>
    <font>
      <sz val="10"/>
      <color indexed="53"/>
      <name val="ＭＳ Ｐゴシック"/>
      <family val="3"/>
      <charset val="128"/>
    </font>
    <font>
      <sz val="10"/>
      <color indexed="17"/>
      <name val="ＭＳ Ｐゴシック"/>
      <family val="3"/>
      <charset val="128"/>
    </font>
    <font>
      <sz val="10"/>
      <color indexed="20"/>
      <name val="ＭＳ Ｐゴシック"/>
      <family val="3"/>
      <charset val="128"/>
    </font>
    <font>
      <sz val="20"/>
      <name val="ＭＳ 明朝"/>
      <family val="1"/>
      <charset val="128"/>
    </font>
    <font>
      <sz val="6"/>
      <name val="ＭＳ Ｐ明朝"/>
      <family val="1"/>
      <charset val="128"/>
    </font>
    <font>
      <sz val="13"/>
      <name val="Century"/>
      <family val="1"/>
    </font>
    <font>
      <sz val="16"/>
      <name val="ＭＳ 明朝"/>
      <family val="1"/>
      <charset val="128"/>
    </font>
    <font>
      <sz val="15"/>
      <name val="ＭＳ 明朝"/>
      <family val="1"/>
      <charset val="128"/>
    </font>
    <font>
      <sz val="14"/>
      <name val="ＭＳ 明朝"/>
      <family val="1"/>
      <charset val="128"/>
    </font>
    <font>
      <sz val="6"/>
      <name val="ＭＳ 明朝"/>
      <family val="1"/>
      <charset val="128"/>
    </font>
    <font>
      <sz val="12"/>
      <name val="ＭＳ 明朝"/>
      <family val="1"/>
      <charset val="128"/>
    </font>
    <font>
      <sz val="12"/>
      <name val="Century"/>
      <family val="1"/>
    </font>
    <font>
      <sz val="10"/>
      <name val="Century"/>
      <family val="1"/>
    </font>
    <font>
      <sz val="9"/>
      <name val="ＭＳ 明朝"/>
      <family val="1"/>
      <charset val="128"/>
    </font>
    <font>
      <sz val="10"/>
      <name val="ＭＳ 明朝"/>
      <family val="1"/>
      <charset val="128"/>
    </font>
    <font>
      <sz val="10"/>
      <color indexed="8"/>
      <name val="Century"/>
      <family val="1"/>
    </font>
    <font>
      <sz val="12"/>
      <name val="ＭＳ ゴシック"/>
      <family val="3"/>
      <charset val="128"/>
    </font>
    <font>
      <u/>
      <sz val="11"/>
      <color indexed="12"/>
      <name val="ＭＳ 明朝"/>
      <family val="1"/>
      <charset val="128"/>
    </font>
    <font>
      <sz val="10"/>
      <name val="ＭＳ ゴシック"/>
      <family val="3"/>
      <charset val="128"/>
    </font>
    <font>
      <sz val="10"/>
      <color indexed="8"/>
      <name val="ＭＳ Ｐゴシック"/>
      <family val="3"/>
      <charset val="128"/>
    </font>
    <font>
      <sz val="11"/>
      <color indexed="8"/>
      <name val="ＭＳ Ｐゴシック"/>
      <family val="3"/>
      <charset val="128"/>
    </font>
    <font>
      <sz val="8"/>
      <name val="ＭＳ Ｐゴシック"/>
      <family val="3"/>
      <charset val="128"/>
    </font>
    <font>
      <b/>
      <sz val="12"/>
      <name val="ＭＳ Ｐゴシック"/>
      <family val="3"/>
      <charset val="128"/>
    </font>
    <font>
      <sz val="9"/>
      <name val="ＭＳ ゴシック"/>
      <family val="3"/>
      <charset val="128"/>
    </font>
    <font>
      <sz val="9.5"/>
      <name val="ＭＳ Ｐゴシック"/>
      <family val="3"/>
      <charset val="128"/>
    </font>
    <font>
      <u/>
      <sz val="11"/>
      <color indexed="12"/>
      <name val="ＭＳ Ｐゴシック"/>
      <family val="3"/>
      <charset val="128"/>
    </font>
    <font>
      <sz val="8.5"/>
      <name val="ＭＳ Ｐゴシック"/>
      <family val="3"/>
      <charset val="128"/>
    </font>
    <font>
      <sz val="10"/>
      <name val="HG丸ｺﾞｼｯｸM-PRO"/>
      <family val="3"/>
      <charset val="128"/>
    </font>
    <font>
      <sz val="10"/>
      <color indexed="10"/>
      <name val="HG丸ｺﾞｼｯｸM-PRO"/>
      <family val="3"/>
      <charset val="128"/>
    </font>
    <font>
      <sz val="11"/>
      <name val="明朝"/>
      <family val="1"/>
      <charset val="128"/>
    </font>
    <font>
      <sz val="11"/>
      <color indexed="8"/>
      <name val="ＭＳ 明朝"/>
      <family val="1"/>
      <charset val="128"/>
    </font>
    <font>
      <sz val="10.5"/>
      <name val="ＭＳ 明朝"/>
      <family val="1"/>
      <charset val="128"/>
    </font>
    <font>
      <sz val="10.5"/>
      <name val="Century"/>
      <family val="1"/>
    </font>
    <font>
      <u/>
      <sz val="8"/>
      <color indexed="12"/>
      <name val="ＭＳ 明朝"/>
      <family val="1"/>
      <charset val="128"/>
    </font>
    <font>
      <sz val="9"/>
      <color theme="1"/>
      <name val="ＭＳ Ｐゴシック"/>
      <family val="3"/>
      <charset val="128"/>
    </font>
    <font>
      <sz val="9"/>
      <color rgb="FFFF0000"/>
      <name val="ＭＳ Ｐゴシック"/>
      <family val="3"/>
      <charset val="128"/>
    </font>
    <font>
      <sz val="11"/>
      <color theme="1"/>
      <name val="游ゴシック"/>
      <family val="3"/>
      <charset val="128"/>
      <scheme val="minor"/>
    </font>
    <font>
      <sz val="11"/>
      <color theme="0" tint="-0.249977111117893"/>
      <name val="ＭＳ Ｐゴシック"/>
      <family val="3"/>
      <charset val="128"/>
    </font>
    <font>
      <sz val="9"/>
      <name val="游ゴシック Light"/>
      <family val="3"/>
      <charset val="128"/>
      <scheme val="major"/>
    </font>
    <font>
      <sz val="14"/>
      <color theme="1"/>
      <name val="游ゴシック"/>
      <family val="3"/>
      <charset val="128"/>
      <scheme val="minor"/>
    </font>
    <font>
      <sz val="8.5"/>
      <color rgb="FFFF0000"/>
      <name val="ＭＳ Ｐゴシック"/>
      <family val="3"/>
      <charset val="128"/>
    </font>
    <font>
      <sz val="8.5"/>
      <color theme="1"/>
      <name val="ＭＳ Ｐゴシック"/>
      <family val="3"/>
      <charset val="128"/>
    </font>
    <font>
      <sz val="14"/>
      <color theme="1"/>
      <name val="ＭＳ Ｐゴシック"/>
      <family val="3"/>
      <charset val="128"/>
    </font>
    <font>
      <sz val="9"/>
      <color theme="0" tint="-0.249977111117893"/>
      <name val="ＭＳ Ｐゴシック"/>
      <family val="3"/>
      <charset val="128"/>
    </font>
    <font>
      <sz val="14"/>
      <name val="游ゴシック"/>
      <family val="3"/>
      <charset val="128"/>
      <scheme val="minor"/>
    </font>
    <font>
      <sz val="10"/>
      <color theme="1"/>
      <name val="HG丸ｺﾞｼｯｸM-PRO"/>
      <family val="3"/>
      <charset val="128"/>
    </font>
    <font>
      <sz val="10"/>
      <color rgb="FFFF0000"/>
      <name val="ＭＳ Ｐゴシック"/>
      <family val="3"/>
      <charset val="128"/>
    </font>
    <font>
      <sz val="10"/>
      <color theme="1"/>
      <name val="ＭＳ Ｐゴシック"/>
      <family val="3"/>
      <charset val="128"/>
    </font>
    <font>
      <b/>
      <sz val="9"/>
      <name val="ＭＳ Ｐゴシック"/>
      <family val="3"/>
      <charset val="128"/>
    </font>
  </fonts>
  <fills count="23">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CCFF99"/>
        <bgColor indexed="64"/>
      </patternFill>
    </fill>
    <fill>
      <patternFill patternType="solid">
        <fgColor rgb="FFFFFF99"/>
        <bgColor indexed="64"/>
      </patternFill>
    </fill>
    <fill>
      <patternFill patternType="solid">
        <fgColor rgb="FFCCFF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FFCC"/>
        <bgColor indexed="64"/>
      </patternFill>
    </fill>
    <fill>
      <patternFill patternType="solid">
        <fgColor rgb="FFEFFFFF"/>
        <bgColor indexed="64"/>
      </patternFill>
    </fill>
    <fill>
      <patternFill patternType="solid">
        <fgColor theme="9"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s>
  <borders count="59">
    <border>
      <left/>
      <right/>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double">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top/>
      <bottom style="thin">
        <color indexed="64"/>
      </bottom>
      <diagonal/>
    </border>
    <border>
      <left/>
      <right/>
      <top style="thin">
        <color indexed="64"/>
      </top>
      <bottom/>
      <diagonal/>
    </border>
    <border>
      <left/>
      <right style="dotted">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s>
  <cellStyleXfs count="26">
    <xf numFmtId="0" fontId="0" fillId="0" borderId="0"/>
    <xf numFmtId="9" fontId="3" fillId="0" borderId="0" applyFont="0" applyFill="0" applyBorder="0" applyAlignment="0" applyProtection="0">
      <alignment vertical="center"/>
    </xf>
    <xf numFmtId="0" fontId="33"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38" fontId="52" fillId="0" borderId="0" applyFont="0" applyFill="0" applyBorder="0" applyAlignment="0" applyProtection="0">
      <alignment vertical="center"/>
    </xf>
    <xf numFmtId="38" fontId="3" fillId="0" borderId="0" applyFont="0" applyFill="0" applyBorder="0" applyAlignment="0" applyProtection="0"/>
    <xf numFmtId="38" fontId="52"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6" fillId="0" borderId="0"/>
    <xf numFmtId="0" fontId="52" fillId="0" borderId="0">
      <alignment vertical="center"/>
    </xf>
    <xf numFmtId="0" fontId="3" fillId="0" borderId="0"/>
    <xf numFmtId="0" fontId="52" fillId="0" borderId="0">
      <alignment vertical="center"/>
    </xf>
    <xf numFmtId="0" fontId="29" fillId="0" borderId="0"/>
    <xf numFmtId="0" fontId="3" fillId="0" borderId="0"/>
    <xf numFmtId="0" fontId="6" fillId="0" borderId="0"/>
    <xf numFmtId="0" fontId="52" fillId="0" borderId="0">
      <alignment vertical="center"/>
    </xf>
    <xf numFmtId="0" fontId="3" fillId="0" borderId="0">
      <alignment vertical="center"/>
    </xf>
    <xf numFmtId="0" fontId="2" fillId="0" borderId="0"/>
    <xf numFmtId="0" fontId="29" fillId="0" borderId="0"/>
    <xf numFmtId="0" fontId="2" fillId="0" borderId="0"/>
    <xf numFmtId="0" fontId="3" fillId="0" borderId="0"/>
    <xf numFmtId="0" fontId="3" fillId="0" borderId="0"/>
    <xf numFmtId="0" fontId="2" fillId="0" borderId="0"/>
  </cellStyleXfs>
  <cellXfs count="752">
    <xf numFmtId="0" fontId="0" fillId="0" borderId="0" xfId="0"/>
    <xf numFmtId="0" fontId="2" fillId="0" borderId="0" xfId="0" applyNumberFormat="1" applyFont="1" applyAlignment="1" applyProtection="1">
      <alignment horizontal="center"/>
    </xf>
    <xf numFmtId="176" fontId="2" fillId="0" borderId="0" xfId="0" applyNumberFormat="1" applyFont="1" applyProtection="1"/>
    <xf numFmtId="176" fontId="2" fillId="0" borderId="0" xfId="0" applyNumberFormat="1" applyFont="1" applyAlignment="1" applyProtection="1">
      <alignment horizontal="left"/>
    </xf>
    <xf numFmtId="0" fontId="2" fillId="0" borderId="0" xfId="0" applyFont="1"/>
    <xf numFmtId="0" fontId="2" fillId="0" borderId="0" xfId="0" applyFont="1" applyAlignment="1">
      <alignment horizontal="center"/>
    </xf>
    <xf numFmtId="0" fontId="0" fillId="0" borderId="0" xfId="0" applyFill="1"/>
    <xf numFmtId="0" fontId="4" fillId="2" borderId="0" xfId="0" applyFont="1" applyFill="1" applyAlignment="1">
      <alignment vertical="center"/>
    </xf>
    <xf numFmtId="0" fontId="0" fillId="2" borderId="0" xfId="0" applyFill="1" applyAlignment="1">
      <alignment vertical="center"/>
    </xf>
    <xf numFmtId="0" fontId="5" fillId="2" borderId="0" xfId="0" applyFont="1" applyFill="1" applyAlignment="1">
      <alignment horizontal="right" vertical="center"/>
    </xf>
    <xf numFmtId="0" fontId="6" fillId="0" borderId="0" xfId="0" applyFont="1"/>
    <xf numFmtId="0" fontId="5" fillId="2" borderId="0" xfId="0" applyFont="1" applyFill="1" applyAlignment="1"/>
    <xf numFmtId="0" fontId="0" fillId="0" borderId="0" xfId="0" applyFill="1" applyAlignment="1">
      <alignment vertical="center"/>
    </xf>
    <xf numFmtId="0" fontId="0" fillId="0" borderId="0" xfId="0" applyFill="1" applyBorder="1" applyAlignment="1">
      <alignment horizontal="center" vertical="center"/>
    </xf>
    <xf numFmtId="38" fontId="0" fillId="0" borderId="0" xfId="0" applyNumberFormat="1" applyFill="1" applyBorder="1" applyAlignment="1">
      <alignment horizontal="center" vertical="center" shrinkToFit="1"/>
    </xf>
    <xf numFmtId="0" fontId="6" fillId="2" borderId="0" xfId="0" applyFont="1" applyFill="1" applyAlignment="1">
      <alignment vertical="center"/>
    </xf>
    <xf numFmtId="0" fontId="6" fillId="2" borderId="0" xfId="0" applyFont="1" applyFill="1" applyAlignment="1">
      <alignment horizontal="left" vertical="center"/>
    </xf>
    <xf numFmtId="0" fontId="6" fillId="2" borderId="1" xfId="0" applyFont="1" applyFill="1" applyBorder="1" applyAlignment="1">
      <alignment vertical="center"/>
    </xf>
    <xf numFmtId="38" fontId="6" fillId="3" borderId="2" xfId="3" applyFont="1" applyFill="1" applyBorder="1" applyAlignment="1">
      <alignment vertical="center"/>
    </xf>
    <xf numFmtId="38" fontId="6" fillId="3" borderId="3" xfId="3" applyFont="1" applyFill="1" applyBorder="1" applyAlignment="1">
      <alignment vertical="center"/>
    </xf>
    <xf numFmtId="38" fontId="6" fillId="2" borderId="1" xfId="3" applyFont="1" applyFill="1" applyBorder="1" applyAlignment="1">
      <alignment vertical="center"/>
    </xf>
    <xf numFmtId="0" fontId="6" fillId="2" borderId="0" xfId="0" applyFont="1" applyFill="1" applyBorder="1" applyAlignment="1">
      <alignment vertical="center"/>
    </xf>
    <xf numFmtId="0" fontId="6" fillId="2" borderId="0" xfId="0" applyFont="1" applyFill="1" applyAlignment="1">
      <alignment horizontal="right" vertical="center"/>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38" fontId="6" fillId="4" borderId="8" xfId="0" applyNumberFormat="1" applyFont="1" applyFill="1" applyBorder="1" applyAlignment="1">
      <alignment vertical="center" shrinkToFit="1"/>
    </xf>
    <xf numFmtId="0" fontId="6" fillId="2" borderId="0" xfId="0" applyFont="1" applyFill="1" applyBorder="1" applyAlignment="1">
      <alignment horizontal="right" vertical="center"/>
    </xf>
    <xf numFmtId="0" fontId="6" fillId="0" borderId="0" xfId="0" applyFont="1" applyFill="1" applyAlignment="1">
      <alignment vertical="center"/>
    </xf>
    <xf numFmtId="38" fontId="6" fillId="0" borderId="9" xfId="0" applyNumberFormat="1" applyFont="1" applyFill="1" applyBorder="1" applyAlignment="1">
      <alignment horizontal="center" vertical="center" shrinkToFit="1"/>
    </xf>
    <xf numFmtId="0" fontId="6" fillId="0" borderId="0" xfId="0" applyFont="1" applyFill="1" applyBorder="1" applyAlignment="1">
      <alignment horizontal="center" vertical="center"/>
    </xf>
    <xf numFmtId="0" fontId="5" fillId="0" borderId="0" xfId="0" applyFont="1"/>
    <xf numFmtId="0" fontId="5" fillId="2" borderId="0" xfId="0" applyFont="1" applyFill="1" applyBorder="1" applyAlignment="1">
      <alignment horizontal="left" vertical="top"/>
    </xf>
    <xf numFmtId="0" fontId="51" fillId="0" borderId="0" xfId="0" applyFont="1"/>
    <xf numFmtId="178" fontId="6" fillId="6" borderId="7" xfId="0" applyNumberFormat="1" applyFont="1" applyFill="1" applyBorder="1" applyAlignment="1">
      <alignment vertical="center" shrinkToFit="1"/>
    </xf>
    <xf numFmtId="0" fontId="6" fillId="6" borderId="1" xfId="0" applyFont="1" applyFill="1" applyBorder="1" applyAlignment="1">
      <alignment horizontal="center" vertical="center"/>
    </xf>
    <xf numFmtId="38" fontId="6" fillId="6" borderId="10" xfId="0" applyNumberFormat="1" applyFont="1" applyFill="1" applyBorder="1" applyAlignment="1">
      <alignment vertical="center"/>
    </xf>
    <xf numFmtId="38" fontId="7" fillId="3" borderId="2" xfId="3" applyFont="1" applyFill="1" applyBorder="1" applyAlignment="1">
      <alignment vertical="center"/>
    </xf>
    <xf numFmtId="180" fontId="7" fillId="6" borderId="11" xfId="0" applyNumberFormat="1" applyFont="1" applyFill="1" applyBorder="1" applyAlignment="1">
      <alignment vertical="center"/>
    </xf>
    <xf numFmtId="0" fontId="0" fillId="0" borderId="0" xfId="10" applyFont="1">
      <alignment vertical="center"/>
    </xf>
    <xf numFmtId="0" fontId="5" fillId="0" borderId="0" xfId="10" applyFont="1">
      <alignment vertical="center"/>
    </xf>
    <xf numFmtId="0" fontId="0" fillId="0" borderId="0" xfId="10" applyFont="1" applyAlignment="1">
      <alignment vertical="center"/>
    </xf>
    <xf numFmtId="0" fontId="53" fillId="0" borderId="0" xfId="10" applyFont="1" applyAlignment="1">
      <alignment vertical="center"/>
    </xf>
    <xf numFmtId="0" fontId="5" fillId="0" borderId="12" xfId="10" applyFont="1" applyBorder="1" applyAlignment="1">
      <alignment vertical="center"/>
    </xf>
    <xf numFmtId="38" fontId="5" fillId="0" borderId="0" xfId="3" applyFont="1" applyFill="1" applyBorder="1">
      <alignment vertical="center"/>
    </xf>
    <xf numFmtId="38" fontId="5" fillId="0" borderId="0" xfId="3" applyFont="1" applyFill="1">
      <alignment vertical="center"/>
    </xf>
    <xf numFmtId="0" fontId="5" fillId="0" borderId="0" xfId="10" applyFont="1" applyFill="1">
      <alignment vertical="center"/>
    </xf>
    <xf numFmtId="0" fontId="5" fillId="0" borderId="0" xfId="10" applyFont="1" applyFill="1" applyAlignment="1">
      <alignment horizontal="right" vertical="center"/>
    </xf>
    <xf numFmtId="176" fontId="6" fillId="0" borderId="0" xfId="0" applyNumberFormat="1" applyFont="1" applyProtection="1"/>
    <xf numFmtId="176" fontId="6" fillId="0" borderId="0" xfId="0" applyNumberFormat="1" applyFont="1" applyBorder="1" applyProtection="1"/>
    <xf numFmtId="0" fontId="6" fillId="0" borderId="0" xfId="0" applyNumberFormat="1" applyFont="1" applyBorder="1" applyAlignment="1" applyProtection="1">
      <alignment horizontal="center"/>
    </xf>
    <xf numFmtId="176" fontId="6" fillId="0" borderId="12" xfId="0" applyNumberFormat="1" applyFont="1" applyBorder="1" applyAlignment="1" applyProtection="1">
      <alignment horizontal="center" vertical="center" wrapText="1"/>
    </xf>
    <xf numFmtId="0" fontId="6" fillId="0" borderId="0" xfId="0" applyNumberFormat="1" applyFont="1" applyAlignment="1" applyProtection="1">
      <alignment horizontal="center"/>
    </xf>
    <xf numFmtId="0" fontId="0" fillId="0" borderId="0" xfId="0" applyBorder="1"/>
    <xf numFmtId="0" fontId="5" fillId="0" borderId="0" xfId="0" applyFont="1" applyAlignment="1">
      <alignment horizontal="center" vertical="center"/>
    </xf>
    <xf numFmtId="0" fontId="5" fillId="0" borderId="0" xfId="0" applyFont="1" applyFill="1" applyAlignment="1">
      <alignment horizontal="center" vertical="center"/>
    </xf>
    <xf numFmtId="0" fontId="5" fillId="0" borderId="0" xfId="0" applyFont="1" applyAlignment="1">
      <alignment horizontal="center"/>
    </xf>
    <xf numFmtId="0" fontId="5" fillId="0" borderId="0" xfId="0" applyFont="1" applyFill="1"/>
    <xf numFmtId="176" fontId="5" fillId="0" borderId="0" xfId="0" applyNumberFormat="1" applyFont="1" applyAlignment="1" applyProtection="1">
      <alignment horizontal="center" vertical="center"/>
    </xf>
    <xf numFmtId="0" fontId="5" fillId="0" borderId="0" xfId="0" applyNumberFormat="1" applyFont="1" applyAlignment="1" applyProtection="1">
      <alignment horizontal="center"/>
    </xf>
    <xf numFmtId="176" fontId="5" fillId="0" borderId="0" xfId="0" applyNumberFormat="1" applyFont="1" applyProtection="1"/>
    <xf numFmtId="0" fontId="5" fillId="0" borderId="0" xfId="0" applyFont="1" applyBorder="1" applyAlignment="1">
      <alignment horizontal="center" vertical="center"/>
    </xf>
    <xf numFmtId="0" fontId="5" fillId="0" borderId="0" xfId="0" applyFont="1" applyAlignment="1">
      <alignment vertical="center"/>
    </xf>
    <xf numFmtId="38" fontId="5" fillId="0" borderId="0" xfId="3" applyFont="1" applyBorder="1" applyAlignment="1">
      <alignment vertical="center" wrapText="1"/>
    </xf>
    <xf numFmtId="38" fontId="5" fillId="0" borderId="13" xfId="3" applyFont="1" applyBorder="1" applyAlignment="1">
      <alignment vertical="center" wrapText="1"/>
    </xf>
    <xf numFmtId="0" fontId="5" fillId="0" borderId="14" xfId="0" applyFont="1" applyBorder="1" applyAlignment="1">
      <alignment horizontal="center" vertical="center"/>
    </xf>
    <xf numFmtId="0" fontId="5" fillId="0" borderId="0" xfId="0" applyFont="1" applyBorder="1"/>
    <xf numFmtId="179" fontId="5" fillId="0" borderId="0" xfId="3" applyNumberFormat="1" applyFont="1" applyBorder="1" applyAlignment="1">
      <alignment vertical="center"/>
    </xf>
    <xf numFmtId="0" fontId="10" fillId="0" borderId="0" xfId="19" applyFont="1" applyAlignment="1">
      <alignment vertical="center"/>
    </xf>
    <xf numFmtId="0" fontId="10" fillId="2" borderId="0" xfId="10" applyFont="1" applyFill="1">
      <alignment vertical="center"/>
    </xf>
    <xf numFmtId="0" fontId="0" fillId="2" borderId="0" xfId="10" applyFont="1" applyFill="1" applyAlignment="1">
      <alignment vertical="center"/>
    </xf>
    <xf numFmtId="0" fontId="11" fillId="7" borderId="15" xfId="10" applyFont="1" applyFill="1" applyBorder="1" applyAlignment="1">
      <alignment vertical="center"/>
    </xf>
    <xf numFmtId="0" fontId="3" fillId="7" borderId="16" xfId="10" applyFont="1" applyFill="1" applyBorder="1" applyAlignment="1">
      <alignment vertical="center"/>
    </xf>
    <xf numFmtId="0" fontId="11" fillId="7" borderId="1" xfId="10" applyFont="1" applyFill="1" applyBorder="1" applyAlignment="1">
      <alignment vertical="center"/>
    </xf>
    <xf numFmtId="0" fontId="3" fillId="7" borderId="17" xfId="10" applyFont="1" applyFill="1" applyBorder="1" applyAlignment="1">
      <alignment vertical="center"/>
    </xf>
    <xf numFmtId="0" fontId="3" fillId="7" borderId="1" xfId="10" applyFont="1" applyFill="1" applyBorder="1" applyAlignment="1">
      <alignment vertical="center"/>
    </xf>
    <xf numFmtId="0" fontId="5" fillId="0" borderId="14" xfId="0" applyFont="1" applyBorder="1" applyAlignment="1">
      <alignment vertical="center"/>
    </xf>
    <xf numFmtId="0" fontId="6" fillId="0" borderId="0" xfId="19" applyFont="1" applyAlignment="1">
      <alignment vertical="center"/>
    </xf>
    <xf numFmtId="0" fontId="12" fillId="0" borderId="0" xfId="19" applyFont="1" applyAlignment="1">
      <alignment vertical="top"/>
    </xf>
    <xf numFmtId="0" fontId="14" fillId="0" borderId="0" xfId="19" applyFont="1" applyAlignment="1">
      <alignment horizontal="center" vertical="center"/>
    </xf>
    <xf numFmtId="185" fontId="6" fillId="0" borderId="0" xfId="3" applyNumberFormat="1" applyFont="1" applyFill="1" applyBorder="1" applyAlignment="1">
      <alignment vertical="center"/>
    </xf>
    <xf numFmtId="38" fontId="6" fillId="0" borderId="0" xfId="3" applyFont="1" applyFill="1" applyBorder="1" applyAlignment="1">
      <alignment horizontal="left" vertical="center"/>
    </xf>
    <xf numFmtId="0" fontId="13" fillId="0" borderId="0" xfId="19" applyFont="1" applyAlignment="1">
      <alignment vertical="top"/>
    </xf>
    <xf numFmtId="38" fontId="6" fillId="0" borderId="0" xfId="19" applyNumberFormat="1" applyFont="1" applyBorder="1" applyAlignment="1">
      <alignment vertical="center"/>
    </xf>
    <xf numFmtId="0" fontId="6" fillId="0" borderId="0" xfId="19" applyFont="1" applyBorder="1" applyAlignment="1">
      <alignment horizontal="center" vertical="center"/>
    </xf>
    <xf numFmtId="0" fontId="12" fillId="0" borderId="0" xfId="19" applyFont="1" applyAlignment="1">
      <alignment vertical="center" shrinkToFit="1"/>
    </xf>
    <xf numFmtId="0" fontId="17" fillId="0" borderId="0" xfId="19" applyFont="1" applyAlignment="1">
      <alignment vertical="center"/>
    </xf>
    <xf numFmtId="0" fontId="16" fillId="0" borderId="0" xfId="19" applyFont="1" applyAlignment="1">
      <alignment vertical="center"/>
    </xf>
    <xf numFmtId="0" fontId="0" fillId="0" borderId="0" xfId="0" applyAlignment="1">
      <alignment vertical="center"/>
    </xf>
    <xf numFmtId="0" fontId="6" fillId="0" borderId="12" xfId="0" applyNumberFormat="1" applyFont="1" applyBorder="1" applyAlignment="1" applyProtection="1">
      <alignment horizontal="center" vertical="center" wrapText="1"/>
    </xf>
    <xf numFmtId="0" fontId="6" fillId="0" borderId="0" xfId="0" applyFont="1" applyBorder="1"/>
    <xf numFmtId="0" fontId="2" fillId="0" borderId="0" xfId="20" applyFill="1"/>
    <xf numFmtId="187" fontId="2" fillId="0" borderId="0" xfId="20" applyNumberFormat="1" applyFill="1" applyAlignment="1">
      <alignment horizontal="right"/>
    </xf>
    <xf numFmtId="0" fontId="2" fillId="0" borderId="0" xfId="20" applyFill="1" applyBorder="1"/>
    <xf numFmtId="0" fontId="2" fillId="0" borderId="0" xfId="20"/>
    <xf numFmtId="0" fontId="19" fillId="0" borderId="0" xfId="20" applyFont="1" applyFill="1" applyAlignment="1">
      <alignment vertical="center"/>
    </xf>
    <xf numFmtId="187" fontId="19" fillId="0" borderId="0" xfId="20" applyNumberFormat="1" applyFont="1" applyFill="1" applyAlignment="1">
      <alignment horizontal="right" vertical="center"/>
    </xf>
    <xf numFmtId="0" fontId="23" fillId="0" borderId="0" xfId="20" applyFont="1" applyAlignment="1">
      <alignment vertical="center"/>
    </xf>
    <xf numFmtId="0" fontId="23" fillId="0" borderId="0" xfId="20" applyFont="1" applyFill="1" applyBorder="1" applyAlignment="1">
      <alignment vertical="center"/>
    </xf>
    <xf numFmtId="0" fontId="21" fillId="0" borderId="0" xfId="20" applyFont="1" applyFill="1" applyAlignment="1">
      <alignment vertical="center"/>
    </xf>
    <xf numFmtId="187" fontId="21" fillId="0" borderId="0" xfId="20" applyNumberFormat="1" applyFont="1" applyFill="1" applyAlignment="1">
      <alignment horizontal="right" vertical="center"/>
    </xf>
    <xf numFmtId="0" fontId="21" fillId="0" borderId="0" xfId="20" applyFont="1" applyAlignment="1">
      <alignment vertical="center"/>
    </xf>
    <xf numFmtId="0" fontId="21" fillId="0" borderId="0" xfId="20" applyFont="1" applyFill="1" applyBorder="1" applyAlignment="1">
      <alignment vertical="center"/>
    </xf>
    <xf numFmtId="0" fontId="26" fillId="0" borderId="0" xfId="20" applyFont="1" applyFill="1" applyAlignment="1">
      <alignment horizontal="left" vertical="center"/>
    </xf>
    <xf numFmtId="187" fontId="26" fillId="0" borderId="0" xfId="20" applyNumberFormat="1" applyFont="1" applyFill="1" applyAlignment="1">
      <alignment horizontal="right" vertical="center"/>
    </xf>
    <xf numFmtId="187" fontId="26" fillId="0" borderId="0" xfId="20" applyNumberFormat="1" applyFont="1" applyFill="1" applyAlignment="1">
      <alignment horizontal="center" vertical="center"/>
    </xf>
    <xf numFmtId="0" fontId="26" fillId="0" borderId="0" xfId="20" applyFont="1" applyFill="1" applyBorder="1" applyAlignment="1">
      <alignment horizontal="left" vertical="center"/>
    </xf>
    <xf numFmtId="0" fontId="26" fillId="0" borderId="0" xfId="20" applyFont="1" applyAlignment="1">
      <alignment horizontal="left" vertical="center"/>
    </xf>
    <xf numFmtId="187" fontId="27" fillId="0" borderId="0" xfId="20" applyNumberFormat="1" applyFont="1" applyFill="1" applyAlignment="1">
      <alignment horizontal="center" vertical="center"/>
    </xf>
    <xf numFmtId="0" fontId="2" fillId="0" borderId="0" xfId="20" applyFont="1" applyFill="1" applyBorder="1" applyAlignment="1">
      <alignment horizontal="center" vertical="center"/>
    </xf>
    <xf numFmtId="0" fontId="2" fillId="0" borderId="0" xfId="20" applyAlignment="1">
      <alignment vertical="center"/>
    </xf>
    <xf numFmtId="49" fontId="31" fillId="0" borderId="0" xfId="20" applyNumberFormat="1" applyFont="1" applyFill="1" applyBorder="1" applyAlignment="1"/>
    <xf numFmtId="0" fontId="30" fillId="0" borderId="0" xfId="20" applyFont="1" applyBorder="1" applyAlignment="1"/>
    <xf numFmtId="49" fontId="31" fillId="0" borderId="0" xfId="20" applyNumberFormat="1" applyFont="1" applyFill="1" applyBorder="1" applyAlignment="1">
      <alignment vertical="center"/>
    </xf>
    <xf numFmtId="0" fontId="30" fillId="0" borderId="0" xfId="20" applyFont="1" applyBorder="1" applyAlignment="1">
      <alignment vertical="center"/>
    </xf>
    <xf numFmtId="0" fontId="2" fillId="0" borderId="0" xfId="20" applyFont="1" applyFill="1" applyBorder="1" applyAlignment="1">
      <alignment vertical="center"/>
    </xf>
    <xf numFmtId="0" fontId="27" fillId="0" borderId="0" xfId="20" applyFont="1" applyFill="1" applyBorder="1" applyAlignment="1">
      <alignment vertical="center"/>
    </xf>
    <xf numFmtId="0" fontId="26" fillId="0" borderId="0" xfId="20" applyFont="1" applyFill="1" applyBorder="1" applyAlignment="1">
      <alignment horizontal="center" vertical="center"/>
    </xf>
    <xf numFmtId="0" fontId="27" fillId="0" borderId="0" xfId="20" applyFont="1" applyFill="1" applyBorder="1" applyAlignment="1">
      <alignment horizontal="center" vertical="center"/>
    </xf>
    <xf numFmtId="0" fontId="28" fillId="0" borderId="0" xfId="20" applyFont="1" applyFill="1" applyBorder="1" applyAlignment="1">
      <alignment vertical="center"/>
    </xf>
    <xf numFmtId="0" fontId="30" fillId="0" borderId="0" xfId="20" applyFont="1" applyFill="1" applyBorder="1" applyAlignment="1">
      <alignment vertical="center"/>
    </xf>
    <xf numFmtId="0" fontId="2" fillId="0" borderId="0" xfId="20" applyFill="1" applyBorder="1" applyAlignment="1">
      <alignment vertical="center"/>
    </xf>
    <xf numFmtId="0" fontId="2" fillId="0" borderId="0" xfId="20" applyFill="1" applyBorder="1" applyAlignment="1"/>
    <xf numFmtId="187" fontId="2" fillId="0" borderId="0" xfId="20" applyNumberFormat="1" applyAlignment="1">
      <alignment horizontal="right"/>
    </xf>
    <xf numFmtId="0" fontId="2" fillId="0" borderId="0" xfId="20" applyBorder="1"/>
    <xf numFmtId="0" fontId="5" fillId="0" borderId="18" xfId="0" applyFont="1" applyBorder="1" applyAlignment="1">
      <alignment horizontal="right" vertical="center"/>
    </xf>
    <xf numFmtId="0" fontId="5" fillId="0" borderId="14" xfId="0" applyFont="1" applyFill="1" applyBorder="1" applyAlignment="1">
      <alignment vertical="center"/>
    </xf>
    <xf numFmtId="0" fontId="54" fillId="0" borderId="0" xfId="0" applyFont="1" applyBorder="1" applyAlignment="1">
      <alignment vertical="center"/>
    </xf>
    <xf numFmtId="0" fontId="5" fillId="0" borderId="14" xfId="0" applyFont="1" applyBorder="1" applyAlignment="1">
      <alignment vertical="center" wrapText="1" shrinkToFit="1"/>
    </xf>
    <xf numFmtId="0" fontId="5" fillId="0" borderId="0" xfId="0" applyFont="1" applyBorder="1" applyAlignment="1">
      <alignment vertical="center"/>
    </xf>
    <xf numFmtId="187" fontId="30" fillId="0" borderId="0" xfId="20" applyNumberFormat="1" applyFont="1" applyFill="1" applyAlignment="1">
      <alignment horizontal="right"/>
    </xf>
    <xf numFmtId="187" fontId="30" fillId="0" borderId="0" xfId="20" applyNumberFormat="1" applyFont="1" applyAlignment="1">
      <alignment horizontal="right"/>
    </xf>
    <xf numFmtId="0" fontId="32" fillId="0" borderId="0" xfId="20" applyFont="1" applyFill="1" applyAlignment="1">
      <alignment horizontal="left" vertical="center"/>
    </xf>
    <xf numFmtId="187" fontId="30" fillId="0" borderId="0" xfId="20" applyNumberFormat="1" applyFont="1" applyFill="1" applyAlignment="1">
      <alignment horizontal="right" vertical="center"/>
    </xf>
    <xf numFmtId="0" fontId="10" fillId="0" borderId="0" xfId="20" applyFont="1" applyFill="1" applyAlignment="1">
      <alignment horizontal="right" vertical="center"/>
    </xf>
    <xf numFmtId="187" fontId="6" fillId="0" borderId="19" xfId="20" applyNumberFormat="1" applyFont="1" applyFill="1" applyBorder="1" applyAlignment="1">
      <alignment horizontal="center" shrinkToFit="1"/>
    </xf>
    <xf numFmtId="188" fontId="6" fillId="0" borderId="13" xfId="20" applyNumberFormat="1" applyFont="1" applyFill="1" applyBorder="1" applyAlignment="1">
      <alignment horizontal="center" vertical="top"/>
    </xf>
    <xf numFmtId="187" fontId="6" fillId="0" borderId="20" xfId="20" applyNumberFormat="1" applyFont="1" applyFill="1" applyBorder="1" applyAlignment="1">
      <alignment horizontal="center" vertical="center" shrinkToFit="1"/>
    </xf>
    <xf numFmtId="188" fontId="6" fillId="0" borderId="21" xfId="20" applyNumberFormat="1" applyFont="1" applyFill="1" applyBorder="1" applyAlignment="1">
      <alignment horizontal="center" vertical="center"/>
    </xf>
    <xf numFmtId="0" fontId="6" fillId="0" borderId="22" xfId="20" applyFont="1" applyFill="1" applyBorder="1" applyAlignment="1">
      <alignment horizontal="right"/>
    </xf>
    <xf numFmtId="49" fontId="35" fillId="0" borderId="0" xfId="20" applyNumberFormat="1" applyFont="1" applyFill="1" applyBorder="1" applyAlignment="1"/>
    <xf numFmtId="0" fontId="6" fillId="0" borderId="22" xfId="20" applyFont="1" applyFill="1" applyBorder="1" applyAlignment="1">
      <alignment horizontal="right" vertical="center"/>
    </xf>
    <xf numFmtId="49" fontId="35" fillId="0" borderId="0" xfId="20" applyNumberFormat="1" applyFont="1" applyFill="1" applyBorder="1" applyAlignment="1">
      <alignment vertical="center"/>
    </xf>
    <xf numFmtId="49" fontId="6" fillId="0" borderId="0" xfId="20" applyNumberFormat="1" applyFont="1" applyFill="1" applyBorder="1" applyAlignment="1"/>
    <xf numFmtId="49" fontId="35" fillId="0" borderId="0" xfId="25" applyNumberFormat="1" applyFont="1" applyFill="1" applyBorder="1" applyAlignment="1">
      <alignment vertical="center"/>
    </xf>
    <xf numFmtId="49" fontId="35" fillId="0" borderId="0" xfId="23" applyNumberFormat="1" applyFont="1" applyFill="1" applyBorder="1" applyAlignment="1"/>
    <xf numFmtId="0" fontId="6" fillId="0" borderId="0" xfId="20" applyFont="1" applyFill="1" applyBorder="1" applyAlignment="1">
      <alignment vertical="center"/>
    </xf>
    <xf numFmtId="49" fontId="6" fillId="0" borderId="0" xfId="20" applyNumberFormat="1" applyFont="1" applyFill="1" applyBorder="1" applyAlignment="1">
      <alignment vertical="center"/>
    </xf>
    <xf numFmtId="0" fontId="3" fillId="0" borderId="0" xfId="20" applyFont="1" applyFill="1" applyAlignment="1">
      <alignment vertical="center"/>
    </xf>
    <xf numFmtId="0" fontId="3" fillId="0" borderId="0" xfId="20" applyFont="1" applyFill="1" applyBorder="1" applyAlignment="1">
      <alignment vertical="center"/>
    </xf>
    <xf numFmtId="0" fontId="3" fillId="0" borderId="0" xfId="20" applyFont="1" applyBorder="1" applyAlignment="1">
      <alignment vertical="center"/>
    </xf>
    <xf numFmtId="0" fontId="3" fillId="0" borderId="0" xfId="20" applyFont="1" applyFill="1" applyBorder="1" applyAlignment="1">
      <alignment horizontal="right" vertical="center"/>
    </xf>
    <xf numFmtId="187" fontId="3" fillId="0" borderId="0" xfId="20" applyNumberFormat="1" applyFont="1" applyFill="1" applyBorder="1" applyAlignment="1">
      <alignment horizontal="right" vertical="center"/>
    </xf>
    <xf numFmtId="187" fontId="6" fillId="0" borderId="0" xfId="20" applyNumberFormat="1" applyFont="1" applyFill="1" applyBorder="1" applyAlignment="1">
      <alignment horizontal="left" vertical="center"/>
    </xf>
    <xf numFmtId="49" fontId="36" fillId="0" borderId="0" xfId="20" applyNumberFormat="1" applyFont="1" applyFill="1" applyBorder="1" applyAlignment="1">
      <alignment vertical="center"/>
    </xf>
    <xf numFmtId="190" fontId="6" fillId="0" borderId="0" xfId="20" applyNumberFormat="1" applyFont="1" applyFill="1" applyBorder="1" applyAlignment="1">
      <alignment vertical="center"/>
    </xf>
    <xf numFmtId="49" fontId="6" fillId="0" borderId="0" xfId="20" applyNumberFormat="1" applyFont="1" applyBorder="1" applyAlignment="1">
      <alignment vertical="center"/>
    </xf>
    <xf numFmtId="0" fontId="6" fillId="0" borderId="0" xfId="20" applyFont="1" applyFill="1" applyAlignment="1">
      <alignment vertical="center"/>
    </xf>
    <xf numFmtId="0" fontId="6" fillId="0" borderId="0" xfId="20" applyFont="1" applyBorder="1" applyAlignment="1">
      <alignment vertical="center"/>
    </xf>
    <xf numFmtId="0" fontId="6" fillId="0" borderId="0" xfId="20" applyFont="1" applyBorder="1" applyAlignment="1">
      <alignment horizontal="right" vertical="center"/>
    </xf>
    <xf numFmtId="49" fontId="6" fillId="0" borderId="0" xfId="20" applyNumberFormat="1" applyFont="1" applyAlignment="1">
      <alignment vertical="center"/>
    </xf>
    <xf numFmtId="0" fontId="6" fillId="0" borderId="0" xfId="20" applyFont="1" applyFill="1" applyBorder="1" applyAlignment="1">
      <alignment horizontal="right" vertical="center"/>
    </xf>
    <xf numFmtId="187" fontId="6" fillId="0" borderId="0" xfId="20" applyNumberFormat="1" applyFont="1" applyFill="1" applyBorder="1" applyAlignment="1">
      <alignment horizontal="right" vertical="center"/>
    </xf>
    <xf numFmtId="176" fontId="6" fillId="0" borderId="0" xfId="20" applyNumberFormat="1" applyFont="1" applyAlignment="1">
      <alignment vertical="center"/>
    </xf>
    <xf numFmtId="187" fontId="6" fillId="0" borderId="0" xfId="20" applyNumberFormat="1" applyFont="1" applyFill="1" applyBorder="1" applyAlignment="1">
      <alignment vertical="center"/>
    </xf>
    <xf numFmtId="0" fontId="6" fillId="0" borderId="0" xfId="20" applyFont="1" applyFill="1" applyAlignment="1">
      <alignment horizontal="right" vertical="center"/>
    </xf>
    <xf numFmtId="0" fontId="6" fillId="0" borderId="0" xfId="20" applyFont="1" applyFill="1" applyBorder="1" applyAlignment="1">
      <alignment horizontal="distributed" vertical="center"/>
    </xf>
    <xf numFmtId="187" fontId="2" fillId="0" borderId="0" xfId="20" applyNumberFormat="1" applyAlignment="1">
      <alignment horizontal="right" vertical="center"/>
    </xf>
    <xf numFmtId="0" fontId="2" fillId="0" borderId="0" xfId="20" applyBorder="1" applyAlignment="1">
      <alignment vertical="center"/>
    </xf>
    <xf numFmtId="0" fontId="5" fillId="8" borderId="14" xfId="0" applyFont="1" applyFill="1" applyBorder="1" applyAlignment="1">
      <alignment vertical="center" wrapText="1" shrinkToFit="1"/>
    </xf>
    <xf numFmtId="0" fontId="5" fillId="0" borderId="14" xfId="0" applyFont="1" applyFill="1" applyBorder="1" applyAlignment="1">
      <alignment vertical="center" wrapText="1" shrinkToFit="1"/>
    </xf>
    <xf numFmtId="191" fontId="6" fillId="0" borderId="0" xfId="19" applyNumberFormat="1" applyFont="1" applyAlignment="1">
      <alignment vertical="center"/>
    </xf>
    <xf numFmtId="0" fontId="13" fillId="0" borderId="9" xfId="19" applyFont="1" applyBorder="1" applyAlignment="1">
      <alignment vertical="center"/>
    </xf>
    <xf numFmtId="187" fontId="30" fillId="0" borderId="12" xfId="20" applyNumberFormat="1" applyFont="1" applyBorder="1" applyAlignment="1">
      <alignment horizontal="right"/>
    </xf>
    <xf numFmtId="0" fontId="6" fillId="9" borderId="9" xfId="19" applyFont="1" applyFill="1" applyBorder="1" applyAlignment="1">
      <alignment vertical="center"/>
    </xf>
    <xf numFmtId="0" fontId="6" fillId="9" borderId="16" xfId="19" applyFont="1" applyFill="1" applyBorder="1" applyAlignment="1">
      <alignment vertical="center"/>
    </xf>
    <xf numFmtId="0" fontId="6" fillId="9" borderId="24" xfId="19" applyFont="1" applyFill="1" applyBorder="1" applyAlignment="1">
      <alignment vertical="center"/>
    </xf>
    <xf numFmtId="0" fontId="6" fillId="9" borderId="25" xfId="19" applyFont="1" applyFill="1" applyBorder="1" applyAlignment="1">
      <alignment vertical="center"/>
    </xf>
    <xf numFmtId="0" fontId="6" fillId="0" borderId="0" xfId="19" applyFont="1" applyFill="1" applyAlignment="1">
      <alignment vertical="center"/>
    </xf>
    <xf numFmtId="0" fontId="12" fillId="0" borderId="0" xfId="19" applyFont="1" applyFill="1" applyAlignment="1">
      <alignment vertical="center" shrinkToFit="1"/>
    </xf>
    <xf numFmtId="0" fontId="10" fillId="0" borderId="0" xfId="19" applyFont="1" applyFill="1" applyAlignment="1">
      <alignment vertical="center"/>
    </xf>
    <xf numFmtId="0" fontId="16" fillId="0" borderId="0" xfId="19" applyFont="1" applyFill="1" applyBorder="1" applyAlignment="1">
      <alignment horizontal="center" vertical="center" shrinkToFit="1"/>
    </xf>
    <xf numFmtId="0" fontId="14" fillId="0" borderId="0" xfId="19" applyFont="1" applyFill="1" applyAlignment="1">
      <alignment horizontal="center" vertical="center"/>
    </xf>
    <xf numFmtId="0" fontId="16" fillId="0" borderId="0" xfId="19" applyFont="1" applyFill="1" applyAlignment="1"/>
    <xf numFmtId="0" fontId="17" fillId="0" borderId="0" xfId="19" applyFont="1" applyFill="1" applyAlignment="1">
      <alignment vertical="center"/>
    </xf>
    <xf numFmtId="40" fontId="6" fillId="0" borderId="0" xfId="19" applyNumberFormat="1" applyFont="1" applyFill="1" applyBorder="1" applyAlignment="1">
      <alignment vertical="center"/>
    </xf>
    <xf numFmtId="38" fontId="6" fillId="0" borderId="0" xfId="19" applyNumberFormat="1" applyFont="1" applyFill="1" applyBorder="1" applyAlignment="1">
      <alignment horizontal="center" vertical="center"/>
    </xf>
    <xf numFmtId="38" fontId="6" fillId="10" borderId="26" xfId="0" applyNumberFormat="1" applyFont="1" applyFill="1" applyBorder="1" applyAlignment="1">
      <alignment vertical="center"/>
    </xf>
    <xf numFmtId="38" fontId="6" fillId="10" borderId="16" xfId="19" applyNumberFormat="1" applyFont="1" applyFill="1" applyBorder="1" applyAlignment="1">
      <alignment horizontal="left" vertical="center"/>
    </xf>
    <xf numFmtId="0" fontId="6" fillId="10" borderId="10" xfId="19" applyFont="1" applyFill="1" applyBorder="1" applyAlignment="1">
      <alignment vertical="center"/>
    </xf>
    <xf numFmtId="0" fontId="5" fillId="10" borderId="1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12" borderId="14" xfId="0" applyFont="1" applyFill="1" applyBorder="1" applyAlignment="1">
      <alignment horizontal="center" vertical="center" wrapText="1"/>
    </xf>
    <xf numFmtId="0" fontId="6" fillId="13" borderId="27" xfId="19" applyFont="1" applyFill="1" applyBorder="1" applyAlignment="1">
      <alignment horizontal="center" vertical="center"/>
    </xf>
    <xf numFmtId="176" fontId="37" fillId="0" borderId="0" xfId="0" applyNumberFormat="1" applyFont="1" applyAlignment="1" applyProtection="1">
      <alignment horizontal="center" vertical="center"/>
    </xf>
    <xf numFmtId="176" fontId="37" fillId="0" borderId="0" xfId="0" applyNumberFormat="1" applyFont="1" applyProtection="1"/>
    <xf numFmtId="0" fontId="37" fillId="0" borderId="0" xfId="0" applyFont="1"/>
    <xf numFmtId="0" fontId="37" fillId="0" borderId="0" xfId="0" applyFont="1" applyFill="1"/>
    <xf numFmtId="0" fontId="37" fillId="10" borderId="14" xfId="0" applyFont="1" applyFill="1" applyBorder="1" applyAlignment="1">
      <alignment horizontal="center" vertical="center" wrapText="1"/>
    </xf>
    <xf numFmtId="0" fontId="37" fillId="11" borderId="14" xfId="0" applyFont="1" applyFill="1" applyBorder="1" applyAlignment="1">
      <alignment horizontal="center" vertical="center" wrapText="1"/>
    </xf>
    <xf numFmtId="0" fontId="37" fillId="12" borderId="14" xfId="0" applyFont="1" applyFill="1" applyBorder="1" applyAlignment="1">
      <alignment horizontal="center" vertical="center" wrapText="1"/>
    </xf>
    <xf numFmtId="38" fontId="6" fillId="11" borderId="27" xfId="19" applyNumberFormat="1" applyFont="1" applyFill="1" applyBorder="1" applyAlignment="1">
      <alignment horizontal="left" vertical="center"/>
    </xf>
    <xf numFmtId="0" fontId="10" fillId="11" borderId="15" xfId="10" applyFont="1" applyFill="1" applyBorder="1">
      <alignment vertical="center"/>
    </xf>
    <xf numFmtId="0" fontId="10" fillId="11" borderId="9" xfId="10" applyFont="1" applyFill="1" applyBorder="1">
      <alignment vertical="center"/>
    </xf>
    <xf numFmtId="0" fontId="10" fillId="11" borderId="16" xfId="10" applyFont="1" applyFill="1" applyBorder="1">
      <alignment vertical="center"/>
    </xf>
    <xf numFmtId="0" fontId="10" fillId="11" borderId="1" xfId="10" applyFont="1" applyFill="1" applyBorder="1">
      <alignment vertical="center"/>
    </xf>
    <xf numFmtId="0" fontId="10" fillId="11" borderId="0" xfId="10" applyFont="1" applyFill="1" applyBorder="1">
      <alignment vertical="center"/>
    </xf>
    <xf numFmtId="0" fontId="10" fillId="11" borderId="17" xfId="10" applyFont="1" applyFill="1" applyBorder="1">
      <alignment vertical="center"/>
    </xf>
    <xf numFmtId="0" fontId="6" fillId="0" borderId="0" xfId="19" applyFont="1" applyFill="1" applyBorder="1" applyAlignment="1">
      <alignment vertical="center"/>
    </xf>
    <xf numFmtId="0" fontId="6" fillId="0" borderId="0" xfId="19" applyFont="1" applyBorder="1" applyAlignment="1">
      <alignment vertical="center"/>
    </xf>
    <xf numFmtId="0" fontId="6" fillId="0" borderId="0" xfId="19" applyFont="1" applyFill="1" applyBorder="1" applyAlignment="1">
      <alignment horizontal="center" vertical="center" wrapText="1"/>
    </xf>
    <xf numFmtId="38" fontId="6" fillId="0" borderId="0" xfId="19" applyNumberFormat="1" applyFont="1" applyFill="1" applyBorder="1" applyAlignment="1">
      <alignment horizontal="left" vertical="top" shrinkToFit="1"/>
    </xf>
    <xf numFmtId="0" fontId="6" fillId="0" borderId="0" xfId="19" applyFont="1" applyFill="1" applyBorder="1" applyAlignment="1">
      <alignment horizontal="center" vertical="center" shrinkToFit="1"/>
    </xf>
    <xf numFmtId="0" fontId="6" fillId="10" borderId="9" xfId="19" applyFont="1" applyFill="1" applyBorder="1" applyAlignment="1">
      <alignment vertical="center"/>
    </xf>
    <xf numFmtId="0" fontId="16" fillId="0" borderId="0" xfId="19" applyFont="1" applyAlignment="1"/>
    <xf numFmtId="0" fontId="6" fillId="0" borderId="0" xfId="19" applyFont="1" applyFill="1" applyBorder="1" applyAlignment="1">
      <alignment horizontal="left"/>
    </xf>
    <xf numFmtId="38" fontId="6" fillId="6" borderId="28" xfId="3" applyNumberFormat="1" applyFont="1" applyFill="1" applyBorder="1" applyAlignment="1">
      <alignment vertical="center" shrinkToFit="1"/>
    </xf>
    <xf numFmtId="38" fontId="6" fillId="6" borderId="13" xfId="3" applyNumberFormat="1" applyFont="1" applyFill="1" applyBorder="1" applyAlignment="1">
      <alignment vertical="center" shrinkToFit="1"/>
    </xf>
    <xf numFmtId="38" fontId="6" fillId="6" borderId="29" xfId="3" applyNumberFormat="1" applyFont="1" applyFill="1" applyBorder="1" applyAlignment="1">
      <alignment vertical="center" shrinkToFit="1"/>
    </xf>
    <xf numFmtId="38" fontId="6" fillId="5" borderId="30" xfId="3" applyNumberFormat="1" applyFont="1" applyFill="1" applyBorder="1" applyAlignment="1">
      <alignment vertical="center" shrinkToFit="1"/>
    </xf>
    <xf numFmtId="38" fontId="6" fillId="5" borderId="31" xfId="3" applyNumberFormat="1" applyFont="1" applyFill="1" applyBorder="1" applyAlignment="1">
      <alignment vertical="center" shrinkToFit="1"/>
    </xf>
    <xf numFmtId="38" fontId="6" fillId="5" borderId="32" xfId="3" applyNumberFormat="1" applyFont="1" applyFill="1" applyBorder="1" applyAlignment="1">
      <alignment vertical="center" shrinkToFit="1"/>
    </xf>
    <xf numFmtId="38" fontId="6" fillId="4" borderId="33" xfId="3" applyNumberFormat="1" applyFont="1" applyFill="1" applyBorder="1" applyAlignment="1">
      <alignment vertical="center" shrinkToFit="1"/>
    </xf>
    <xf numFmtId="38" fontId="6" fillId="4" borderId="8" xfId="3" applyNumberFormat="1" applyFont="1" applyFill="1" applyBorder="1" applyAlignment="1">
      <alignment vertical="center" shrinkToFit="1"/>
    </xf>
    <xf numFmtId="38" fontId="6" fillId="4" borderId="11" xfId="3" applyNumberFormat="1" applyFont="1" applyFill="1" applyBorder="1" applyAlignment="1">
      <alignment vertical="center" shrinkToFit="1"/>
    </xf>
    <xf numFmtId="187" fontId="34" fillId="0" borderId="0" xfId="20" applyNumberFormat="1" applyFont="1" applyFill="1" applyAlignment="1">
      <alignment horizontal="left" vertical="center"/>
    </xf>
    <xf numFmtId="0" fontId="24" fillId="0" borderId="0" xfId="20" applyFont="1"/>
    <xf numFmtId="0" fontId="6" fillId="0" borderId="0" xfId="20" applyFont="1" applyFill="1" applyBorder="1" applyAlignment="1"/>
    <xf numFmtId="0" fontId="39" fillId="0" borderId="0" xfId="20" applyFont="1" applyFill="1" applyAlignment="1">
      <alignment horizontal="right" vertical="center"/>
    </xf>
    <xf numFmtId="187" fontId="29" fillId="0" borderId="0" xfId="20" applyNumberFormat="1" applyFont="1" applyAlignment="1">
      <alignment horizontal="right"/>
    </xf>
    <xf numFmtId="0" fontId="10" fillId="0" borderId="0" xfId="0" applyNumberFormat="1" applyFont="1" applyAlignment="1" applyProtection="1">
      <alignment horizontal="left" vertical="top"/>
    </xf>
    <xf numFmtId="3" fontId="5" fillId="0" borderId="0" xfId="3" applyNumberFormat="1" applyFont="1" applyBorder="1" applyAlignment="1">
      <alignment vertical="center"/>
    </xf>
    <xf numFmtId="0" fontId="3" fillId="0" borderId="0" xfId="19" applyFont="1" applyAlignment="1">
      <alignment vertical="center"/>
    </xf>
    <xf numFmtId="38" fontId="3" fillId="10" borderId="9" xfId="19" applyNumberFormat="1" applyFont="1" applyFill="1" applyBorder="1" applyAlignment="1">
      <alignment horizontal="right" vertical="center"/>
    </xf>
    <xf numFmtId="38" fontId="3" fillId="11" borderId="34" xfId="19" applyNumberFormat="1" applyFont="1" applyFill="1" applyBorder="1" applyAlignment="1">
      <alignment horizontal="right" vertical="center"/>
    </xf>
    <xf numFmtId="38" fontId="3" fillId="13" borderId="35" xfId="19" applyNumberFormat="1" applyFont="1" applyFill="1" applyBorder="1" applyAlignment="1">
      <alignment vertical="center"/>
    </xf>
    <xf numFmtId="0" fontId="5" fillId="0" borderId="36" xfId="0" applyFont="1" applyBorder="1" applyAlignment="1">
      <alignment horizontal="center" vertical="center" wrapText="1"/>
    </xf>
    <xf numFmtId="0" fontId="5" fillId="0" borderId="36" xfId="0" applyFont="1" applyBorder="1" applyAlignment="1">
      <alignment horizontal="center" vertical="center"/>
    </xf>
    <xf numFmtId="0" fontId="5" fillId="0" borderId="0" xfId="0" applyNumberFormat="1" applyFont="1" applyBorder="1" applyAlignment="1" applyProtection="1">
      <alignment horizontal="center"/>
    </xf>
    <xf numFmtId="0" fontId="5" fillId="0" borderId="0" xfId="0" applyNumberFormat="1" applyFont="1" applyBorder="1" applyAlignment="1" applyProtection="1">
      <alignment horizontal="center" vertical="center" wrapText="1"/>
    </xf>
    <xf numFmtId="0" fontId="5" fillId="0" borderId="0" xfId="10" applyFont="1" applyBorder="1">
      <alignment vertical="center"/>
    </xf>
    <xf numFmtId="0" fontId="5" fillId="0" borderId="19" xfId="10" applyFont="1" applyBorder="1" applyAlignment="1">
      <alignment vertical="center" wrapText="1"/>
    </xf>
    <xf numFmtId="0" fontId="5" fillId="0" borderId="20" xfId="10" applyFont="1" applyBorder="1" applyAlignment="1">
      <alignment vertical="center" wrapText="1"/>
    </xf>
    <xf numFmtId="0" fontId="5" fillId="0" borderId="14" xfId="0" applyFont="1" applyBorder="1" applyAlignment="1">
      <alignment horizontal="center" vertical="center" wrapText="1"/>
    </xf>
    <xf numFmtId="49" fontId="6" fillId="0" borderId="0" xfId="0" applyNumberFormat="1" applyFont="1" applyAlignment="1">
      <alignment vertical="center"/>
    </xf>
    <xf numFmtId="0" fontId="6" fillId="0" borderId="0" xfId="0" applyFont="1" applyAlignment="1">
      <alignment vertical="center"/>
    </xf>
    <xf numFmtId="186" fontId="0" fillId="0" borderId="0" xfId="0" applyNumberFormat="1"/>
    <xf numFmtId="0" fontId="5" fillId="0" borderId="0" xfId="0" applyFont="1" applyBorder="1" applyAlignment="1">
      <alignment horizontal="center" vertical="center" wrapText="1"/>
    </xf>
    <xf numFmtId="0" fontId="6" fillId="0" borderId="0" xfId="0" applyFont="1" applyBorder="1" applyAlignment="1">
      <alignment horizontal="center" vertical="center"/>
    </xf>
    <xf numFmtId="187" fontId="6" fillId="0" borderId="22" xfId="20" applyNumberFormat="1" applyFont="1" applyFill="1" applyBorder="1" applyAlignment="1">
      <alignment horizontal="center" shrinkToFit="1"/>
    </xf>
    <xf numFmtId="187" fontId="6" fillId="0" borderId="37" xfId="20" applyNumberFormat="1" applyFont="1" applyFill="1" applyBorder="1" applyAlignment="1">
      <alignment horizontal="center" vertical="center" shrinkToFit="1"/>
    </xf>
    <xf numFmtId="0" fontId="0" fillId="0" borderId="0" xfId="0" applyAlignment="1">
      <alignment vertical="center" wrapText="1"/>
    </xf>
    <xf numFmtId="0" fontId="40" fillId="0" borderId="0" xfId="0" applyFont="1" applyFill="1" applyBorder="1" applyAlignment="1">
      <alignment vertical="center" wrapText="1"/>
    </xf>
    <xf numFmtId="0" fontId="5" fillId="0" borderId="0" xfId="0" quotePrefix="1" applyNumberFormat="1" applyFont="1" applyBorder="1" applyAlignment="1" applyProtection="1">
      <alignment horizontal="left"/>
    </xf>
    <xf numFmtId="0" fontId="5" fillId="0" borderId="0" xfId="0" applyNumberFormat="1" applyFont="1" applyBorder="1" applyAlignment="1" applyProtection="1">
      <alignment horizontal="center" vertical="center"/>
    </xf>
    <xf numFmtId="184" fontId="5" fillId="0" borderId="0" xfId="0" applyNumberFormat="1" applyFont="1"/>
    <xf numFmtId="38" fontId="7" fillId="6" borderId="0" xfId="3" applyNumberFormat="1" applyFont="1" applyFill="1" applyBorder="1" applyAlignment="1">
      <alignment vertical="center" shrinkToFit="1"/>
    </xf>
    <xf numFmtId="38" fontId="6" fillId="5" borderId="38" xfId="3" applyNumberFormat="1" applyFont="1" applyFill="1" applyBorder="1" applyAlignment="1">
      <alignment vertical="center" shrinkToFit="1"/>
    </xf>
    <xf numFmtId="38" fontId="6" fillId="4" borderId="34" xfId="3" applyNumberFormat="1" applyFont="1" applyFill="1" applyBorder="1" applyAlignment="1">
      <alignment vertical="center" shrinkToFit="1"/>
    </xf>
    <xf numFmtId="0" fontId="5" fillId="0" borderId="0" xfId="0" applyFont="1" applyFill="1" applyBorder="1" applyAlignment="1">
      <alignment vertical="center" wrapText="1"/>
    </xf>
    <xf numFmtId="178" fontId="37" fillId="0" borderId="0" xfId="0" applyNumberFormat="1" applyFont="1"/>
    <xf numFmtId="0" fontId="43" fillId="11" borderId="1" xfId="10" applyFont="1" applyFill="1" applyBorder="1">
      <alignment vertical="center"/>
    </xf>
    <xf numFmtId="0" fontId="43" fillId="11" borderId="0" xfId="10" applyFont="1" applyFill="1" applyBorder="1">
      <alignment vertical="center"/>
    </xf>
    <xf numFmtId="0" fontId="43" fillId="11" borderId="17" xfId="10" applyFont="1" applyFill="1" applyBorder="1">
      <alignment vertical="center"/>
    </xf>
    <xf numFmtId="0" fontId="43" fillId="11" borderId="1" xfId="10" applyFont="1" applyFill="1" applyBorder="1" applyAlignment="1">
      <alignment vertical="center" wrapText="1"/>
    </xf>
    <xf numFmtId="0" fontId="43" fillId="11" borderId="0" xfId="10" applyFont="1" applyFill="1" applyBorder="1" applyAlignment="1">
      <alignment vertical="center" wrapText="1"/>
    </xf>
    <xf numFmtId="0" fontId="43" fillId="11" borderId="17" xfId="10" applyFont="1" applyFill="1" applyBorder="1" applyAlignment="1">
      <alignment vertical="center" wrapText="1"/>
    </xf>
    <xf numFmtId="0" fontId="43" fillId="11" borderId="1" xfId="10" applyFont="1" applyFill="1" applyBorder="1" applyAlignment="1">
      <alignment vertical="top"/>
    </xf>
    <xf numFmtId="0" fontId="43" fillId="11" borderId="1" xfId="10" applyFont="1" applyFill="1" applyBorder="1" applyAlignment="1">
      <alignment vertical="center"/>
    </xf>
    <xf numFmtId="0" fontId="43" fillId="7" borderId="1" xfId="10" applyFont="1" applyFill="1" applyBorder="1" applyAlignment="1">
      <alignment vertical="top"/>
    </xf>
    <xf numFmtId="0" fontId="43" fillId="7" borderId="17" xfId="10" applyFont="1" applyFill="1" applyBorder="1" applyAlignment="1">
      <alignment vertical="top"/>
    </xf>
    <xf numFmtId="0" fontId="43" fillId="7" borderId="17" xfId="10" applyFont="1" applyFill="1" applyBorder="1" applyAlignment="1">
      <alignment vertical="top" wrapText="1"/>
    </xf>
    <xf numFmtId="0" fontId="43" fillId="7" borderId="10" xfId="10" applyFont="1" applyFill="1" applyBorder="1" applyAlignment="1">
      <alignment vertical="center"/>
    </xf>
    <xf numFmtId="0" fontId="43" fillId="7" borderId="25" xfId="10" applyFont="1" applyFill="1" applyBorder="1" applyAlignment="1">
      <alignment vertical="center"/>
    </xf>
    <xf numFmtId="0" fontId="43" fillId="11" borderId="10" xfId="10" applyFont="1" applyFill="1" applyBorder="1" applyAlignment="1">
      <alignment vertical="center"/>
    </xf>
    <xf numFmtId="0" fontId="43" fillId="11" borderId="24" xfId="10" applyFont="1" applyFill="1" applyBorder="1">
      <alignment vertical="center"/>
    </xf>
    <xf numFmtId="0" fontId="43" fillId="11" borderId="25" xfId="10" applyFont="1" applyFill="1" applyBorder="1">
      <alignment vertical="center"/>
    </xf>
    <xf numFmtId="182" fontId="5" fillId="0" borderId="12" xfId="0" applyNumberFormat="1" applyFont="1" applyFill="1" applyBorder="1" applyAlignment="1">
      <alignment horizontal="center"/>
    </xf>
    <xf numFmtId="0" fontId="0" fillId="0" borderId="12" xfId="0" applyBorder="1" applyAlignment="1">
      <alignment vertical="center"/>
    </xf>
    <xf numFmtId="0" fontId="55" fillId="0" borderId="0" xfId="0" applyFont="1" applyAlignment="1">
      <alignment vertical="center"/>
    </xf>
    <xf numFmtId="0" fontId="55" fillId="0" borderId="12" xfId="0" applyFont="1" applyBorder="1" applyAlignment="1">
      <alignment vertical="center"/>
    </xf>
    <xf numFmtId="0" fontId="55" fillId="0" borderId="12" xfId="0" applyFont="1" applyBorder="1" applyAlignment="1">
      <alignment horizontal="right" vertical="center"/>
    </xf>
    <xf numFmtId="192" fontId="0" fillId="0" borderId="0" xfId="0" applyNumberFormat="1"/>
    <xf numFmtId="0" fontId="56" fillId="0" borderId="39" xfId="0" applyFont="1" applyBorder="1" applyAlignment="1">
      <alignment horizontal="left" vertical="center" wrapText="1"/>
    </xf>
    <xf numFmtId="49" fontId="6" fillId="0" borderId="0" xfId="0" applyNumberFormat="1" applyFont="1" applyAlignment="1">
      <alignment horizontal="center" vertical="center"/>
    </xf>
    <xf numFmtId="0" fontId="5" fillId="0" borderId="0" xfId="0" applyFont="1" applyAlignment="1">
      <alignment horizontal="center" vertical="center" wrapText="1"/>
    </xf>
    <xf numFmtId="0" fontId="50" fillId="0" borderId="36" xfId="0" applyFont="1" applyBorder="1" applyAlignment="1">
      <alignment horizontal="center" vertical="center" wrapText="1"/>
    </xf>
    <xf numFmtId="0" fontId="5" fillId="2" borderId="0" xfId="0" applyFont="1" applyFill="1" applyAlignment="1">
      <alignment vertical="top" wrapText="1"/>
    </xf>
    <xf numFmtId="0" fontId="5" fillId="0" borderId="0" xfId="10" applyFont="1" applyBorder="1" applyAlignment="1">
      <alignment horizontal="left" vertical="center"/>
    </xf>
    <xf numFmtId="0" fontId="57" fillId="0" borderId="36" xfId="0" applyFont="1" applyFill="1" applyBorder="1" applyAlignment="1">
      <alignment horizontal="center" vertical="center" wrapText="1"/>
    </xf>
    <xf numFmtId="0" fontId="5" fillId="0" borderId="0" xfId="10" applyFont="1" applyFill="1" applyAlignment="1">
      <alignment horizontal="left" vertical="top" wrapText="1" indent="1"/>
    </xf>
    <xf numFmtId="0" fontId="5" fillId="0" borderId="40" xfId="0" applyFont="1" applyBorder="1" applyAlignment="1">
      <alignment vertical="center"/>
    </xf>
    <xf numFmtId="0" fontId="5" fillId="0" borderId="38" xfId="0" applyFont="1" applyBorder="1" applyAlignment="1">
      <alignment vertical="center" wrapText="1"/>
    </xf>
    <xf numFmtId="0" fontId="5" fillId="0" borderId="37" xfId="0" applyFont="1" applyBorder="1" applyAlignment="1">
      <alignment vertical="center"/>
    </xf>
    <xf numFmtId="0" fontId="5" fillId="0" borderId="20" xfId="0" applyFont="1" applyBorder="1" applyAlignment="1">
      <alignment vertical="center" wrapText="1"/>
    </xf>
    <xf numFmtId="0" fontId="5" fillId="0" borderId="22" xfId="0" applyFont="1" applyBorder="1" applyAlignment="1">
      <alignment vertical="center"/>
    </xf>
    <xf numFmtId="0" fontId="5" fillId="0" borderId="0" xfId="0" applyFont="1" applyBorder="1" applyAlignment="1">
      <alignment vertical="center" wrapText="1"/>
    </xf>
    <xf numFmtId="0" fontId="5" fillId="0" borderId="41" xfId="0" applyFont="1" applyBorder="1" applyAlignment="1">
      <alignment vertical="center"/>
    </xf>
    <xf numFmtId="0" fontId="5" fillId="0" borderId="23" xfId="0" applyFont="1" applyBorder="1" applyAlignment="1">
      <alignment vertical="center" wrapText="1"/>
    </xf>
    <xf numFmtId="0" fontId="5" fillId="0" borderId="42" xfId="0" applyFont="1" applyBorder="1" applyAlignment="1">
      <alignment vertical="center" wrapText="1"/>
    </xf>
    <xf numFmtId="0" fontId="5" fillId="0" borderId="19" xfId="0" applyFont="1" applyBorder="1" applyAlignment="1">
      <alignment vertical="center" wrapText="1"/>
    </xf>
    <xf numFmtId="0" fontId="5" fillId="0" borderId="43" xfId="0" applyFont="1" applyBorder="1" applyAlignment="1">
      <alignment vertical="center" wrapText="1"/>
    </xf>
    <xf numFmtId="0" fontId="5" fillId="0" borderId="43" xfId="0" applyFont="1" applyBorder="1" applyAlignment="1">
      <alignment vertical="center"/>
    </xf>
    <xf numFmtId="0" fontId="58" fillId="0" borderId="12" xfId="0" applyFont="1" applyBorder="1" applyAlignment="1">
      <alignment vertical="center"/>
    </xf>
    <xf numFmtId="0" fontId="58" fillId="0" borderId="0" xfId="0" applyFont="1" applyAlignment="1">
      <alignment vertical="center"/>
    </xf>
    <xf numFmtId="0" fontId="59" fillId="0" borderId="0" xfId="10" applyFont="1" applyAlignment="1">
      <alignment vertical="center"/>
    </xf>
    <xf numFmtId="0" fontId="5" fillId="0" borderId="0" xfId="10" applyFont="1" applyAlignment="1">
      <alignment vertical="center"/>
    </xf>
    <xf numFmtId="194" fontId="5" fillId="0" borderId="0" xfId="0" applyNumberFormat="1" applyFont="1" applyAlignment="1">
      <alignment horizontal="center"/>
    </xf>
    <xf numFmtId="194" fontId="54" fillId="0" borderId="0" xfId="0" applyNumberFormat="1" applyFont="1" applyBorder="1" applyAlignment="1">
      <alignment horizontal="center" vertical="center"/>
    </xf>
    <xf numFmtId="197" fontId="5" fillId="0" borderId="0" xfId="10" applyNumberFormat="1" applyFont="1">
      <alignment vertical="center"/>
    </xf>
    <xf numFmtId="197" fontId="5" fillId="0" borderId="0" xfId="10" applyNumberFormat="1" applyFont="1" applyFill="1">
      <alignment vertical="center"/>
    </xf>
    <xf numFmtId="197" fontId="2" fillId="0" borderId="0" xfId="0" applyNumberFormat="1" applyFont="1" applyProtection="1"/>
    <xf numFmtId="197" fontId="2" fillId="0" borderId="0" xfId="0" applyNumberFormat="1" applyFont="1" applyAlignment="1" applyProtection="1">
      <alignment horizontal="left"/>
    </xf>
    <xf numFmtId="197" fontId="2" fillId="0" borderId="0" xfId="0" applyNumberFormat="1" applyFont="1" applyAlignment="1" applyProtection="1">
      <alignment horizontal="center"/>
    </xf>
    <xf numFmtId="198" fontId="30" fillId="0" borderId="0" xfId="20" applyNumberFormat="1" applyFont="1" applyFill="1" applyAlignment="1">
      <alignment horizontal="right" vertical="center"/>
    </xf>
    <xf numFmtId="0" fontId="30" fillId="0" borderId="0" xfId="20" applyFont="1" applyFill="1" applyAlignment="1">
      <alignment horizontal="left" vertical="center"/>
    </xf>
    <xf numFmtId="0" fontId="34" fillId="0" borderId="0" xfId="20" applyFont="1" applyFill="1" applyAlignment="1">
      <alignment horizontal="left" vertical="center"/>
    </xf>
    <xf numFmtId="0" fontId="30" fillId="0" borderId="0" xfId="20" applyFont="1" applyFill="1" applyAlignment="1">
      <alignment vertical="center"/>
    </xf>
    <xf numFmtId="0" fontId="30" fillId="0" borderId="0" xfId="20" applyFont="1" applyFill="1"/>
    <xf numFmtId="187" fontId="34" fillId="0" borderId="40" xfId="20" applyNumberFormat="1" applyFont="1" applyFill="1" applyBorder="1" applyAlignment="1">
      <alignment horizontal="center"/>
    </xf>
    <xf numFmtId="187" fontId="34" fillId="0" borderId="42" xfId="20" applyNumberFormat="1" applyFont="1" applyFill="1" applyBorder="1" applyAlignment="1">
      <alignment horizontal="center"/>
    </xf>
    <xf numFmtId="188" fontId="34" fillId="0" borderId="31" xfId="20" applyNumberFormat="1" applyFont="1" applyFill="1" applyBorder="1" applyAlignment="1">
      <alignment horizontal="center"/>
    </xf>
    <xf numFmtId="187" fontId="34" fillId="0" borderId="22" xfId="20" applyNumberFormat="1" applyFont="1" applyFill="1" applyBorder="1" applyAlignment="1">
      <alignment horizontal="center"/>
    </xf>
    <xf numFmtId="187" fontId="34" fillId="0" borderId="19" xfId="20" applyNumberFormat="1" applyFont="1" applyFill="1" applyBorder="1" applyAlignment="1">
      <alignment horizontal="center"/>
    </xf>
    <xf numFmtId="188" fontId="34" fillId="0" borderId="13" xfId="20" applyNumberFormat="1" applyFont="1" applyFill="1" applyBorder="1" applyAlignment="1">
      <alignment horizontal="center"/>
    </xf>
    <xf numFmtId="0" fontId="30" fillId="0" borderId="0" xfId="20" applyFont="1" applyFill="1" applyAlignment="1"/>
    <xf numFmtId="187" fontId="34" fillId="0" borderId="0" xfId="20" applyNumberFormat="1" applyFont="1" applyFill="1" applyBorder="1" applyAlignment="1">
      <alignment horizontal="right"/>
    </xf>
    <xf numFmtId="187" fontId="34" fillId="0" borderId="0" xfId="20" applyNumberFormat="1" applyFont="1" applyFill="1" applyBorder="1" applyAlignment="1">
      <alignment horizontal="right" vertical="center"/>
    </xf>
    <xf numFmtId="189" fontId="34" fillId="0" borderId="0" xfId="24" applyNumberFormat="1" applyFont="1" applyFill="1" applyBorder="1" applyAlignment="1">
      <alignment horizontal="right"/>
    </xf>
    <xf numFmtId="189" fontId="34" fillId="0" borderId="0" xfId="24" applyNumberFormat="1" applyFont="1" applyFill="1" applyBorder="1" applyAlignment="1">
      <alignment horizontal="right" vertical="center"/>
    </xf>
    <xf numFmtId="190" fontId="34" fillId="0" borderId="0" xfId="24" applyNumberFormat="1" applyFont="1" applyFill="1" applyBorder="1" applyAlignment="1">
      <alignment horizontal="right" vertical="center"/>
    </xf>
    <xf numFmtId="190" fontId="34" fillId="0" borderId="0" xfId="24" applyNumberFormat="1" applyFont="1" applyFill="1" applyBorder="1" applyAlignment="1">
      <alignment horizontal="right"/>
    </xf>
    <xf numFmtId="187" fontId="30" fillId="0" borderId="12" xfId="20" applyNumberFormat="1" applyFont="1" applyFill="1" applyBorder="1" applyAlignment="1">
      <alignment horizontal="right"/>
    </xf>
    <xf numFmtId="49" fontId="6" fillId="0" borderId="0" xfId="20" applyNumberFormat="1" applyFont="1" applyFill="1" applyBorder="1" applyAlignment="1">
      <alignment horizontal="center" vertical="center"/>
    </xf>
    <xf numFmtId="188" fontId="6" fillId="0" borderId="0" xfId="20" applyNumberFormat="1" applyFont="1" applyFill="1" applyBorder="1" applyAlignment="1">
      <alignment horizontal="left" vertical="center"/>
    </xf>
    <xf numFmtId="0" fontId="2" fillId="0" borderId="0" xfId="0" applyFont="1" applyFill="1" applyBorder="1" applyAlignment="1">
      <alignment horizontal="distributed"/>
    </xf>
    <xf numFmtId="0" fontId="30" fillId="0" borderId="19" xfId="0" applyFont="1" applyFill="1" applyBorder="1" applyAlignment="1">
      <alignment horizontal="right"/>
    </xf>
    <xf numFmtId="0" fontId="2" fillId="0" borderId="0" xfId="0" applyFont="1" applyFill="1" applyBorder="1" applyAlignment="1">
      <alignment horizontal="distributed" vertical="center"/>
    </xf>
    <xf numFmtId="0" fontId="30" fillId="0" borderId="19" xfId="0" applyFont="1" applyFill="1" applyBorder="1" applyAlignment="1">
      <alignment horizontal="right" vertical="center"/>
    </xf>
    <xf numFmtId="0" fontId="2" fillId="0" borderId="0" xfId="0" applyFont="1" applyFill="1" applyBorder="1" applyAlignment="1"/>
    <xf numFmtId="0" fontId="2" fillId="0" borderId="0" xfId="0" applyFont="1" applyFill="1" applyBorder="1" applyAlignment="1">
      <alignment vertical="center"/>
    </xf>
    <xf numFmtId="0" fontId="30" fillId="0" borderId="0" xfId="0" applyFont="1" applyFill="1" applyBorder="1" applyAlignment="1"/>
    <xf numFmtId="0" fontId="2" fillId="0" borderId="0" xfId="22" applyFont="1" applyFill="1" applyAlignment="1">
      <alignment horizontal="left"/>
    </xf>
    <xf numFmtId="0" fontId="2" fillId="0" borderId="0" xfId="22" applyFont="1" applyFill="1" applyAlignment="1">
      <alignment horizontal="center"/>
    </xf>
    <xf numFmtId="0" fontId="2" fillId="0" borderId="0" xfId="22" applyFont="1" applyFill="1" applyAlignment="1">
      <alignment vertical="center"/>
    </xf>
    <xf numFmtId="0" fontId="2" fillId="0" borderId="0" xfId="22" applyFont="1" applyFill="1" applyAlignment="1">
      <alignment horizontal="distributed" vertical="center"/>
    </xf>
    <xf numFmtId="0" fontId="2" fillId="0" borderId="0" xfId="22" applyFont="1" applyFill="1" applyBorder="1" applyAlignment="1">
      <alignment horizontal="distributed" vertical="center"/>
    </xf>
    <xf numFmtId="0" fontId="2" fillId="0" borderId="0" xfId="22" applyFont="1" applyFill="1" applyBorder="1" applyAlignment="1">
      <alignment vertical="center"/>
    </xf>
    <xf numFmtId="0" fontId="2" fillId="0" borderId="12" xfId="0" applyFont="1" applyFill="1" applyBorder="1" applyAlignment="1"/>
    <xf numFmtId="0" fontId="30" fillId="0" borderId="20" xfId="0" applyFont="1" applyFill="1" applyBorder="1" applyAlignment="1">
      <alignment horizontal="right"/>
    </xf>
    <xf numFmtId="187" fontId="2" fillId="8" borderId="0" xfId="0" applyNumberFormat="1" applyFont="1" applyFill="1" applyBorder="1" applyAlignment="1">
      <alignment horizontal="right"/>
    </xf>
    <xf numFmtId="188" fontId="47" fillId="0" borderId="0" xfId="0" applyNumberFormat="1" applyFont="1" applyFill="1" applyBorder="1" applyAlignment="1">
      <alignment horizontal="left"/>
    </xf>
    <xf numFmtId="187" fontId="2" fillId="0" borderId="0" xfId="0" applyNumberFormat="1" applyFont="1" applyFill="1" applyBorder="1" applyAlignment="1">
      <alignment horizontal="right"/>
    </xf>
    <xf numFmtId="190" fontId="48" fillId="0" borderId="0" xfId="0" applyNumberFormat="1" applyFont="1" applyFill="1" applyBorder="1" applyAlignment="1"/>
    <xf numFmtId="188" fontId="48" fillId="0" borderId="0" xfId="0" applyNumberFormat="1" applyFont="1" applyFill="1" applyBorder="1" applyAlignment="1"/>
    <xf numFmtId="0" fontId="5" fillId="0" borderId="41" xfId="0" applyNumberFormat="1" applyFont="1" applyBorder="1" applyAlignment="1" applyProtection="1">
      <alignment horizontal="center" vertical="center"/>
    </xf>
    <xf numFmtId="187" fontId="2" fillId="0" borderId="42" xfId="0" applyNumberFormat="1" applyFont="1" applyFill="1" applyBorder="1" applyAlignment="1">
      <alignment horizontal="center"/>
    </xf>
    <xf numFmtId="188" fontId="0" fillId="0" borderId="31" xfId="0" applyNumberFormat="1" applyFill="1" applyBorder="1" applyAlignment="1">
      <alignment horizontal="center"/>
    </xf>
    <xf numFmtId="187" fontId="28" fillId="0" borderId="19" xfId="0" applyNumberFormat="1" applyFont="1" applyFill="1" applyBorder="1" applyAlignment="1">
      <alignment horizontal="center" shrinkToFit="1"/>
    </xf>
    <xf numFmtId="188" fontId="0" fillId="0" borderId="13" xfId="0" applyNumberFormat="1" applyFill="1" applyBorder="1" applyAlignment="1">
      <alignment horizontal="center"/>
    </xf>
    <xf numFmtId="188" fontId="28" fillId="0" borderId="13" xfId="0" applyNumberFormat="1" applyFont="1" applyFill="1" applyBorder="1" applyAlignment="1">
      <alignment horizontal="center" vertical="top"/>
    </xf>
    <xf numFmtId="187" fontId="28" fillId="0" borderId="20" xfId="0" applyNumberFormat="1" applyFont="1" applyFill="1" applyBorder="1" applyAlignment="1">
      <alignment horizontal="center" vertical="center" shrinkToFit="1"/>
    </xf>
    <xf numFmtId="188" fontId="28" fillId="0" borderId="21" xfId="0" applyNumberFormat="1" applyFont="1" applyFill="1" applyBorder="1" applyAlignment="1">
      <alignment horizontal="center" vertical="center"/>
    </xf>
    <xf numFmtId="187" fontId="2" fillId="0" borderId="0" xfId="0" applyNumberFormat="1" applyFont="1" applyFill="1" applyBorder="1" applyAlignment="1">
      <alignment horizontal="right" vertical="center"/>
    </xf>
    <xf numFmtId="189" fontId="2" fillId="0" borderId="0" xfId="24" applyNumberFormat="1" applyFont="1" applyFill="1" applyBorder="1" applyAlignment="1">
      <alignment horizontal="right"/>
    </xf>
    <xf numFmtId="189" fontId="2" fillId="0" borderId="0" xfId="24" applyNumberFormat="1" applyFont="1" applyFill="1" applyBorder="1" applyAlignment="1">
      <alignment horizontal="right" vertical="center"/>
    </xf>
    <xf numFmtId="190" fontId="2" fillId="0" borderId="0" xfId="24" applyNumberFormat="1" applyFont="1" applyFill="1" applyBorder="1" applyAlignment="1">
      <alignment horizontal="right" vertical="center"/>
    </xf>
    <xf numFmtId="190" fontId="2" fillId="0" borderId="0" xfId="24" applyNumberFormat="1" applyFont="1" applyFill="1" applyBorder="1" applyAlignment="1">
      <alignment horizontal="right"/>
    </xf>
    <xf numFmtId="187" fontId="2" fillId="0" borderId="12" xfId="0" applyNumberFormat="1" applyFont="1" applyFill="1" applyBorder="1" applyAlignment="1">
      <alignment horizontal="right"/>
    </xf>
    <xf numFmtId="2" fontId="5" fillId="0" borderId="0" xfId="0" applyNumberFormat="1" applyFont="1" applyFill="1" applyAlignment="1">
      <alignment vertical="center"/>
    </xf>
    <xf numFmtId="183" fontId="5" fillId="0" borderId="0" xfId="0" applyNumberFormat="1" applyFont="1" applyAlignment="1">
      <alignment vertical="center"/>
    </xf>
    <xf numFmtId="0" fontId="5" fillId="0" borderId="0" xfId="0" applyFont="1" applyFill="1" applyAlignment="1">
      <alignment vertical="center"/>
    </xf>
    <xf numFmtId="0" fontId="0" fillId="0" borderId="0" xfId="0" applyBorder="1" applyAlignment="1">
      <alignment vertical="center"/>
    </xf>
    <xf numFmtId="183" fontId="5" fillId="0" borderId="0" xfId="0" applyNumberFormat="1" applyFont="1" applyBorder="1" applyAlignment="1">
      <alignment vertical="center"/>
    </xf>
    <xf numFmtId="176" fontId="5" fillId="0" borderId="43" xfId="0" applyNumberFormat="1" applyFont="1" applyBorder="1" applyAlignment="1" applyProtection="1">
      <alignment horizontal="center" vertical="center"/>
    </xf>
    <xf numFmtId="3" fontId="5" fillId="0" borderId="14" xfId="0" applyNumberFormat="1" applyFont="1" applyBorder="1" applyAlignment="1">
      <alignment vertical="center"/>
    </xf>
    <xf numFmtId="181" fontId="5" fillId="0" borderId="14" xfId="0" applyNumberFormat="1" applyFont="1" applyBorder="1" applyAlignment="1">
      <alignment vertical="center"/>
    </xf>
    <xf numFmtId="3" fontId="5" fillId="0" borderId="0" xfId="0" applyNumberFormat="1" applyFont="1" applyAlignment="1">
      <alignment vertical="center"/>
    </xf>
    <xf numFmtId="3" fontId="5" fillId="0" borderId="0" xfId="0" applyNumberFormat="1" applyFont="1" applyFill="1" applyAlignment="1">
      <alignment vertical="center"/>
    </xf>
    <xf numFmtId="3" fontId="5" fillId="0" borderId="0" xfId="0" applyNumberFormat="1" applyFont="1" applyBorder="1" applyAlignment="1">
      <alignment vertical="center"/>
    </xf>
    <xf numFmtId="4" fontId="5" fillId="14" borderId="14" xfId="0" applyNumberFormat="1" applyFont="1" applyFill="1" applyBorder="1" applyAlignment="1">
      <alignment vertical="center"/>
    </xf>
    <xf numFmtId="4" fontId="5" fillId="0" borderId="14" xfId="0" applyNumberFormat="1" applyFont="1" applyBorder="1" applyAlignment="1">
      <alignment vertical="center"/>
    </xf>
    <xf numFmtId="4" fontId="5" fillId="0" borderId="14" xfId="0" applyNumberFormat="1" applyFont="1" applyFill="1" applyBorder="1" applyAlignment="1">
      <alignment vertical="center"/>
    </xf>
    <xf numFmtId="0" fontId="5" fillId="0" borderId="21" xfId="0" applyFont="1" applyBorder="1" applyAlignment="1">
      <alignment horizontal="center" vertical="center" wrapText="1"/>
    </xf>
    <xf numFmtId="0" fontId="56" fillId="0" borderId="0" xfId="0" applyFont="1" applyAlignment="1">
      <alignment horizontal="center" vertical="center" wrapText="1"/>
    </xf>
    <xf numFmtId="0" fontId="5" fillId="0" borderId="42" xfId="10" applyFont="1" applyBorder="1" applyAlignment="1">
      <alignment vertical="center" wrapText="1"/>
    </xf>
    <xf numFmtId="0" fontId="5" fillId="0" borderId="19" xfId="10" applyFont="1" applyBorder="1" applyAlignment="1">
      <alignment vertical="center" shrinkToFit="1"/>
    </xf>
    <xf numFmtId="0" fontId="0" fillId="0" borderId="0" xfId="0" applyFont="1" applyAlignment="1">
      <alignment vertical="center" wrapText="1"/>
    </xf>
    <xf numFmtId="0" fontId="3" fillId="0" borderId="0" xfId="10" applyFont="1" applyAlignment="1">
      <alignment vertical="center"/>
    </xf>
    <xf numFmtId="0" fontId="60" fillId="0" borderId="0" xfId="0" applyFont="1" applyAlignment="1">
      <alignment vertical="center" wrapText="1"/>
    </xf>
    <xf numFmtId="4" fontId="5" fillId="15" borderId="14" xfId="0" applyNumberFormat="1" applyFont="1" applyFill="1" applyBorder="1" applyAlignment="1">
      <alignment vertical="center"/>
    </xf>
    <xf numFmtId="195" fontId="5" fillId="0" borderId="13" xfId="0" applyNumberFormat="1" applyFont="1" applyBorder="1" applyAlignment="1">
      <alignment horizontal="center" vertical="center"/>
    </xf>
    <xf numFmtId="0" fontId="5" fillId="0" borderId="0" xfId="0" applyNumberFormat="1" applyFont="1" applyAlignment="1" applyProtection="1">
      <alignment horizontal="center" vertical="center"/>
    </xf>
    <xf numFmtId="0" fontId="5" fillId="0" borderId="31" xfId="10" applyFont="1" applyBorder="1" applyAlignment="1">
      <alignment horizontal="center" vertical="center"/>
    </xf>
    <xf numFmtId="0" fontId="5" fillId="0" borderId="13" xfId="10" applyFont="1" applyBorder="1" applyAlignment="1">
      <alignment horizontal="center" vertical="center"/>
    </xf>
    <xf numFmtId="0" fontId="5" fillId="0" borderId="21" xfId="10" applyFont="1" applyBorder="1" applyAlignment="1">
      <alignment horizontal="center" vertical="center"/>
    </xf>
    <xf numFmtId="4" fontId="5" fillId="0" borderId="31" xfId="0" applyNumberFormat="1" applyFont="1" applyFill="1" applyBorder="1" applyAlignment="1">
      <alignment vertical="center"/>
    </xf>
    <xf numFmtId="4" fontId="5" fillId="0" borderId="13" xfId="0" applyNumberFormat="1" applyFont="1" applyFill="1" applyBorder="1" applyAlignment="1">
      <alignment vertical="center"/>
    </xf>
    <xf numFmtId="4" fontId="5" fillId="0" borderId="21" xfId="0" applyNumberFormat="1" applyFont="1" applyFill="1" applyBorder="1" applyAlignment="1">
      <alignment vertical="center"/>
    </xf>
    <xf numFmtId="4" fontId="5" fillId="16" borderId="31" xfId="0" applyNumberFormat="1" applyFont="1" applyFill="1" applyBorder="1" applyAlignment="1">
      <alignment vertical="center"/>
    </xf>
    <xf numFmtId="4" fontId="5" fillId="16" borderId="13" xfId="0" applyNumberFormat="1" applyFont="1" applyFill="1" applyBorder="1" applyAlignment="1">
      <alignment vertical="center"/>
    </xf>
    <xf numFmtId="4" fontId="50" fillId="16" borderId="13" xfId="0" applyNumberFormat="1" applyFont="1" applyFill="1" applyBorder="1" applyAlignment="1">
      <alignment vertical="center"/>
    </xf>
    <xf numFmtId="4" fontId="50" fillId="16" borderId="21" xfId="0" applyNumberFormat="1" applyFont="1" applyFill="1" applyBorder="1" applyAlignment="1">
      <alignment vertical="center"/>
    </xf>
    <xf numFmtId="4" fontId="5" fillId="17" borderId="31" xfId="0" applyNumberFormat="1" applyFont="1" applyFill="1" applyBorder="1" applyAlignment="1">
      <alignment vertical="center"/>
    </xf>
    <xf numFmtId="4" fontId="5" fillId="17" borderId="13" xfId="0" applyNumberFormat="1" applyFont="1" applyFill="1" applyBorder="1" applyAlignment="1">
      <alignment vertical="center"/>
    </xf>
    <xf numFmtId="4" fontId="5" fillId="17" borderId="21" xfId="0" applyNumberFormat="1" applyFont="1" applyFill="1" applyBorder="1" applyAlignment="1">
      <alignment vertical="center"/>
    </xf>
    <xf numFmtId="4" fontId="5" fillId="13" borderId="31" xfId="0" applyNumberFormat="1" applyFont="1" applyFill="1" applyBorder="1" applyAlignment="1">
      <alignment vertical="center"/>
    </xf>
    <xf numFmtId="4" fontId="5" fillId="13" borderId="13" xfId="0" applyNumberFormat="1" applyFont="1" applyFill="1" applyBorder="1" applyAlignment="1">
      <alignment vertical="center"/>
    </xf>
    <xf numFmtId="4" fontId="5" fillId="13" borderId="21" xfId="0" applyNumberFormat="1" applyFont="1" applyFill="1" applyBorder="1" applyAlignment="1">
      <alignment vertical="center"/>
    </xf>
    <xf numFmtId="0" fontId="61" fillId="11" borderId="1" xfId="10" applyFont="1" applyFill="1" applyBorder="1" applyAlignment="1">
      <alignment vertical="top"/>
    </xf>
    <xf numFmtId="0" fontId="6" fillId="19" borderId="15" xfId="0" applyFont="1" applyFill="1" applyBorder="1" applyAlignment="1">
      <alignment vertical="center"/>
    </xf>
    <xf numFmtId="38" fontId="6" fillId="19" borderId="10" xfId="3" applyFont="1" applyFill="1" applyBorder="1" applyAlignment="1">
      <alignment vertical="center"/>
    </xf>
    <xf numFmtId="0" fontId="6" fillId="19" borderId="9" xfId="0" applyFont="1" applyFill="1" applyBorder="1" applyAlignment="1">
      <alignment vertical="center"/>
    </xf>
    <xf numFmtId="0" fontId="6" fillId="19" borderId="45" xfId="0" applyFont="1" applyFill="1" applyBorder="1" applyAlignment="1">
      <alignment vertical="center"/>
    </xf>
    <xf numFmtId="38" fontId="6" fillId="19" borderId="46" xfId="0" applyNumberFormat="1" applyFont="1" applyFill="1" applyBorder="1" applyAlignment="1">
      <alignment vertical="center"/>
    </xf>
    <xf numFmtId="0" fontId="5" fillId="0" borderId="38" xfId="10" applyFont="1" applyBorder="1" applyAlignment="1">
      <alignment vertical="center" wrapText="1"/>
    </xf>
    <xf numFmtId="0" fontId="5" fillId="0" borderId="0" xfId="10" applyFont="1" applyBorder="1" applyAlignment="1">
      <alignment vertical="center" wrapText="1"/>
    </xf>
    <xf numFmtId="0" fontId="5" fillId="0" borderId="0" xfId="10" applyFont="1" applyBorder="1" applyAlignment="1">
      <alignment horizontal="left" vertical="center" wrapText="1"/>
    </xf>
    <xf numFmtId="0" fontId="5" fillId="0" borderId="0" xfId="10" applyFont="1" applyBorder="1" applyAlignment="1">
      <alignment vertical="center" shrinkToFit="1"/>
    </xf>
    <xf numFmtId="176" fontId="3" fillId="0" borderId="0" xfId="0" applyNumberFormat="1" applyFont="1" applyProtection="1"/>
    <xf numFmtId="0" fontId="4" fillId="0" borderId="12" xfId="0" applyFont="1" applyFill="1" applyBorder="1" applyAlignment="1">
      <alignment vertical="center"/>
    </xf>
    <xf numFmtId="0" fontId="50" fillId="0" borderId="0" xfId="10" applyFont="1" applyAlignment="1">
      <alignment vertical="center" wrapText="1"/>
    </xf>
    <xf numFmtId="0" fontId="5" fillId="0" borderId="40" xfId="10" applyFont="1" applyFill="1" applyBorder="1">
      <alignment vertical="center"/>
    </xf>
    <xf numFmtId="0" fontId="5" fillId="0" borderId="38" xfId="10" applyFont="1" applyFill="1" applyBorder="1" applyAlignment="1">
      <alignment vertical="center" wrapText="1"/>
    </xf>
    <xf numFmtId="0" fontId="62" fillId="0" borderId="0" xfId="12" applyNumberFormat="1" applyFont="1" applyFill="1" applyBorder="1" applyAlignment="1">
      <alignment horizontal="center" vertical="center" shrinkToFit="1"/>
    </xf>
    <xf numFmtId="0" fontId="3" fillId="0" borderId="0" xfId="0" applyNumberFormat="1" applyFont="1" applyAlignment="1" applyProtection="1">
      <alignment horizontal="center"/>
    </xf>
    <xf numFmtId="0" fontId="5" fillId="0" borderId="37" xfId="10" applyFont="1" applyFill="1" applyBorder="1">
      <alignment vertical="center"/>
    </xf>
    <xf numFmtId="0" fontId="5" fillId="0" borderId="20" xfId="10" applyFont="1" applyFill="1" applyBorder="1" applyAlignment="1">
      <alignment vertical="center" wrapText="1"/>
    </xf>
    <xf numFmtId="0" fontId="6" fillId="0" borderId="14" xfId="12" applyFont="1" applyFill="1" applyBorder="1" applyAlignment="1">
      <alignment horizontal="center" vertical="center" wrapText="1"/>
    </xf>
    <xf numFmtId="176" fontId="3" fillId="0" borderId="0" xfId="0" applyNumberFormat="1" applyFont="1" applyAlignment="1" applyProtection="1">
      <alignment horizontal="center" vertical="center" wrapText="1"/>
    </xf>
    <xf numFmtId="176" fontId="5" fillId="0" borderId="14" xfId="0" applyNumberFormat="1" applyFont="1" applyBorder="1" applyAlignment="1" applyProtection="1">
      <alignment horizontal="center" vertical="center" wrapText="1"/>
    </xf>
    <xf numFmtId="0" fontId="3" fillId="0" borderId="0" xfId="10" applyFont="1">
      <alignment vertical="center"/>
    </xf>
    <xf numFmtId="193" fontId="3" fillId="0" borderId="0" xfId="0" applyNumberFormat="1" applyFont="1" applyProtection="1"/>
    <xf numFmtId="0" fontId="5" fillId="0" borderId="22" xfId="10" applyFont="1" applyFill="1" applyBorder="1">
      <alignment vertical="center"/>
    </xf>
    <xf numFmtId="0" fontId="5" fillId="0" borderId="0" xfId="10" applyFont="1" applyFill="1" applyBorder="1" applyAlignment="1">
      <alignment vertical="center" wrapText="1"/>
    </xf>
    <xf numFmtId="0" fontId="5" fillId="0" borderId="41" xfId="10" applyFont="1" applyFill="1" applyBorder="1">
      <alignment vertical="center"/>
    </xf>
    <xf numFmtId="0" fontId="5" fillId="0" borderId="23" xfId="10" applyFont="1" applyFill="1" applyBorder="1" applyAlignment="1">
      <alignment vertical="center" wrapText="1"/>
    </xf>
    <xf numFmtId="0" fontId="5" fillId="0" borderId="42" xfId="10" applyFont="1" applyFill="1" applyBorder="1" applyAlignment="1">
      <alignment vertical="center" wrapText="1"/>
    </xf>
    <xf numFmtId="0" fontId="5" fillId="0" borderId="19" xfId="10" applyFont="1" applyFill="1" applyBorder="1" applyAlignment="1">
      <alignment vertical="center" wrapText="1"/>
    </xf>
    <xf numFmtId="0" fontId="5" fillId="0" borderId="43" xfId="10" applyFont="1" applyFill="1" applyBorder="1" applyAlignment="1">
      <alignment vertical="center" wrapText="1"/>
    </xf>
    <xf numFmtId="0" fontId="5" fillId="0" borderId="0" xfId="10" applyFont="1" applyFill="1" applyBorder="1">
      <alignment vertical="center"/>
    </xf>
    <xf numFmtId="0" fontId="5" fillId="0" borderId="0" xfId="10" applyFont="1" applyFill="1" applyBorder="1" applyAlignment="1">
      <alignment horizontal="left" vertical="center" wrapText="1"/>
    </xf>
    <xf numFmtId="197" fontId="3" fillId="0" borderId="0" xfId="0" applyNumberFormat="1" applyFont="1" applyProtection="1"/>
    <xf numFmtId="197" fontId="3" fillId="0" borderId="0" xfId="0" applyNumberFormat="1" applyFont="1" applyAlignment="1" applyProtection="1">
      <alignment horizontal="left"/>
    </xf>
    <xf numFmtId="197" fontId="3" fillId="0" borderId="0" xfId="0" applyNumberFormat="1" applyFont="1" applyAlignment="1" applyProtection="1">
      <alignment horizontal="center"/>
    </xf>
    <xf numFmtId="0" fontId="5" fillId="0" borderId="40" xfId="10" applyFont="1" applyFill="1" applyBorder="1" applyAlignment="1">
      <alignment horizontal="center" vertical="center"/>
    </xf>
    <xf numFmtId="0" fontId="5" fillId="0" borderId="38" xfId="10" applyFont="1" applyFill="1" applyBorder="1" applyAlignment="1">
      <alignment horizontal="center" vertical="center" wrapText="1"/>
    </xf>
    <xf numFmtId="0" fontId="5" fillId="0" borderId="38" xfId="10" applyFont="1" applyFill="1" applyBorder="1" applyAlignment="1">
      <alignment horizontal="center" vertical="center"/>
    </xf>
    <xf numFmtId="0" fontId="5" fillId="0" borderId="42" xfId="10" applyFont="1" applyFill="1" applyBorder="1" applyAlignment="1">
      <alignment horizontal="center" vertical="center"/>
    </xf>
    <xf numFmtId="0" fontId="5" fillId="0" borderId="31" xfId="10" applyFont="1" applyFill="1" applyBorder="1" applyAlignment="1">
      <alignment horizontal="center" vertical="center"/>
    </xf>
    <xf numFmtId="0" fontId="63" fillId="0" borderId="0" xfId="10" applyFont="1" applyAlignment="1">
      <alignment horizontal="center" vertical="center"/>
    </xf>
    <xf numFmtId="0" fontId="5" fillId="0" borderId="37" xfId="10" applyFont="1" applyFill="1" applyBorder="1" applyAlignment="1">
      <alignment horizontal="center" vertical="center"/>
    </xf>
    <xf numFmtId="0" fontId="5" fillId="0" borderId="12" xfId="10" applyFont="1" applyFill="1" applyBorder="1" applyAlignment="1">
      <alignment horizontal="center" vertical="center" wrapText="1"/>
    </xf>
    <xf numFmtId="0" fontId="5" fillId="0" borderId="37" xfId="10" applyFont="1" applyFill="1" applyBorder="1" applyAlignment="1">
      <alignment horizontal="center" vertical="center" wrapText="1"/>
    </xf>
    <xf numFmtId="0" fontId="5" fillId="0" borderId="20" xfId="10" applyFont="1" applyFill="1" applyBorder="1" applyAlignment="1">
      <alignment horizontal="center" vertical="center" wrapText="1"/>
    </xf>
    <xf numFmtId="0" fontId="5" fillId="0" borderId="21" xfId="10" applyFont="1" applyFill="1" applyBorder="1" applyAlignment="1">
      <alignment horizontal="center" vertical="center" wrapText="1"/>
    </xf>
    <xf numFmtId="0" fontId="6" fillId="0" borderId="0" xfId="10" applyFont="1" applyAlignment="1">
      <alignment horizontal="center" vertical="center" wrapText="1"/>
    </xf>
    <xf numFmtId="0" fontId="5" fillId="0" borderId="40" xfId="0" applyFont="1" applyBorder="1" applyAlignment="1">
      <alignment horizontal="center" vertical="center"/>
    </xf>
    <xf numFmtId="0" fontId="5" fillId="0" borderId="38" xfId="0" applyFont="1" applyBorder="1" applyAlignment="1">
      <alignment horizontal="center" vertical="center" wrapText="1"/>
    </xf>
    <xf numFmtId="0" fontId="5" fillId="0" borderId="38" xfId="0" applyFont="1" applyBorder="1" applyAlignment="1">
      <alignment horizontal="center" vertical="center"/>
    </xf>
    <xf numFmtId="0" fontId="5" fillId="0" borderId="42" xfId="0" applyFont="1" applyBorder="1" applyAlignment="1">
      <alignment horizontal="center" vertical="center"/>
    </xf>
    <xf numFmtId="0" fontId="5" fillId="0" borderId="31" xfId="0" applyFont="1" applyBorder="1" applyAlignment="1">
      <alignment horizontal="center" vertical="center"/>
    </xf>
    <xf numFmtId="0" fontId="5" fillId="0" borderId="37" xfId="0" applyFont="1" applyBorder="1" applyAlignment="1">
      <alignment horizontal="center" vertical="center"/>
    </xf>
    <xf numFmtId="0" fontId="5" fillId="0" borderId="12"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0" xfId="0" applyFont="1" applyBorder="1" applyAlignment="1">
      <alignment horizontal="center" vertical="center" wrapText="1"/>
    </xf>
    <xf numFmtId="0" fontId="0" fillId="0" borderId="0" xfId="10" applyFont="1" applyAlignment="1">
      <alignment horizontal="center" vertical="center"/>
    </xf>
    <xf numFmtId="0" fontId="3" fillId="0" borderId="0" xfId="10" applyFont="1" applyAlignment="1">
      <alignment horizontal="center" vertical="center"/>
    </xf>
    <xf numFmtId="4" fontId="5" fillId="18" borderId="47" xfId="0" applyNumberFormat="1" applyFont="1" applyFill="1" applyBorder="1" applyAlignment="1" applyProtection="1">
      <alignment vertical="center"/>
      <protection locked="0"/>
    </xf>
    <xf numFmtId="4" fontId="5" fillId="18" borderId="48" xfId="0" applyNumberFormat="1" applyFont="1" applyFill="1" applyBorder="1" applyAlignment="1" applyProtection="1">
      <alignment vertical="center"/>
      <protection locked="0"/>
    </xf>
    <xf numFmtId="4" fontId="5" fillId="18" borderId="49" xfId="0" applyNumberFormat="1" applyFont="1" applyFill="1" applyBorder="1" applyAlignment="1" applyProtection="1">
      <alignment vertical="center"/>
      <protection locked="0"/>
    </xf>
    <xf numFmtId="196" fontId="3" fillId="0" borderId="0" xfId="3" applyNumberFormat="1" applyFont="1" applyBorder="1" applyAlignment="1">
      <alignment horizontal="center" vertical="center"/>
    </xf>
    <xf numFmtId="38" fontId="3" fillId="0" borderId="0" xfId="3" applyFont="1" applyBorder="1" applyAlignment="1">
      <alignment horizontal="center" vertical="center"/>
    </xf>
    <xf numFmtId="38" fontId="5" fillId="0" borderId="0" xfId="3" applyFont="1" applyBorder="1" applyAlignment="1">
      <alignment horizontal="center" vertical="center"/>
    </xf>
    <xf numFmtId="0" fontId="5" fillId="0" borderId="0" xfId="10" applyFont="1" applyAlignment="1">
      <alignment horizontal="center" vertical="center"/>
    </xf>
    <xf numFmtId="0" fontId="5" fillId="0" borderId="0" xfId="10" applyFont="1" applyFill="1" applyAlignment="1">
      <alignment horizontal="center" vertical="center" wrapText="1"/>
    </xf>
    <xf numFmtId="176" fontId="3" fillId="0" borderId="0" xfId="0" applyNumberFormat="1" applyFont="1" applyAlignment="1" applyProtection="1">
      <alignment horizontal="center" vertical="center"/>
    </xf>
    <xf numFmtId="0" fontId="3" fillId="0" borderId="0" xfId="0" applyNumberFormat="1" applyFont="1" applyAlignment="1" applyProtection="1">
      <alignment horizontal="center" vertical="center"/>
    </xf>
    <xf numFmtId="196" fontId="3" fillId="0" borderId="0" xfId="0" applyNumberFormat="1" applyFont="1" applyAlignment="1" applyProtection="1">
      <alignment horizontal="center" vertical="center"/>
    </xf>
    <xf numFmtId="177" fontId="3" fillId="0" borderId="0" xfId="0" applyNumberFormat="1" applyFont="1" applyAlignment="1" applyProtection="1">
      <alignment horizontal="center" vertical="center"/>
    </xf>
    <xf numFmtId="176" fontId="2" fillId="0" borderId="0" xfId="0" applyNumberFormat="1" applyFont="1" applyAlignment="1" applyProtection="1">
      <alignment horizontal="center" vertical="center"/>
    </xf>
    <xf numFmtId="0" fontId="4" fillId="0" borderId="0" xfId="0" applyFont="1" applyBorder="1" applyAlignment="1">
      <alignment vertical="center"/>
    </xf>
    <xf numFmtId="49" fontId="5" fillId="0" borderId="0" xfId="0" applyNumberFormat="1" applyFont="1" applyFill="1" applyAlignment="1">
      <alignment horizontal="center" vertical="center"/>
    </xf>
    <xf numFmtId="0" fontId="5" fillId="18" borderId="31" xfId="0" applyFont="1" applyFill="1" applyBorder="1" applyAlignment="1" applyProtection="1">
      <alignment horizontal="center"/>
      <protection locked="0"/>
    </xf>
    <xf numFmtId="0" fontId="5" fillId="18" borderId="13" xfId="0" applyFont="1" applyFill="1" applyBorder="1" applyAlignment="1" applyProtection="1">
      <alignment horizontal="center"/>
      <protection locked="0"/>
    </xf>
    <xf numFmtId="0" fontId="5" fillId="18" borderId="21" xfId="0" applyFont="1" applyFill="1" applyBorder="1" applyAlignment="1" applyProtection="1">
      <alignment horizontal="center"/>
      <protection locked="0"/>
    </xf>
    <xf numFmtId="4" fontId="5" fillId="20" borderId="31" xfId="0" applyNumberFormat="1" applyFont="1" applyFill="1" applyBorder="1" applyAlignment="1">
      <alignment vertical="center"/>
    </xf>
    <xf numFmtId="4" fontId="5" fillId="20" borderId="13" xfId="0" applyNumberFormat="1" applyFont="1" applyFill="1" applyBorder="1" applyAlignment="1">
      <alignment vertical="center"/>
    </xf>
    <xf numFmtId="4" fontId="5" fillId="20" borderId="21" xfId="0" applyNumberFormat="1" applyFont="1" applyFill="1" applyBorder="1" applyAlignment="1">
      <alignment vertical="center"/>
    </xf>
    <xf numFmtId="4" fontId="5" fillId="0" borderId="31" xfId="3" applyNumberFormat="1" applyFont="1" applyBorder="1" applyAlignment="1">
      <alignment vertical="center"/>
    </xf>
    <xf numFmtId="4" fontId="5" fillId="0" borderId="0" xfId="0" applyNumberFormat="1" applyFont="1" applyAlignment="1">
      <alignment vertical="center"/>
    </xf>
    <xf numFmtId="4" fontId="5" fillId="0" borderId="31" xfId="0" applyNumberFormat="1" applyFont="1" applyBorder="1" applyAlignment="1">
      <alignment vertical="center"/>
    </xf>
    <xf numFmtId="4" fontId="5" fillId="0" borderId="13" xfId="3" applyNumberFormat="1" applyFont="1" applyBorder="1" applyAlignment="1">
      <alignment vertical="center"/>
    </xf>
    <xf numFmtId="4" fontId="5" fillId="0" borderId="13" xfId="0" applyNumberFormat="1" applyFont="1" applyBorder="1" applyAlignment="1">
      <alignment vertical="center"/>
    </xf>
    <xf numFmtId="4" fontId="5" fillId="0" borderId="21" xfId="3" applyNumberFormat="1" applyFont="1" applyBorder="1" applyAlignment="1">
      <alignment vertical="center"/>
    </xf>
    <xf numFmtId="4" fontId="5" fillId="0" borderId="21" xfId="0" applyNumberFormat="1" applyFont="1" applyBorder="1" applyAlignment="1">
      <alignment vertical="center"/>
    </xf>
    <xf numFmtId="4" fontId="5" fillId="0" borderId="21" xfId="3" applyNumberFormat="1" applyFont="1" applyFill="1" applyBorder="1" applyAlignment="1">
      <alignment vertical="center"/>
    </xf>
    <xf numFmtId="199" fontId="5" fillId="0" borderId="13" xfId="3" applyNumberFormat="1" applyFont="1" applyBorder="1" applyAlignment="1">
      <alignment horizontal="center" vertical="center"/>
    </xf>
    <xf numFmtId="4" fontId="5" fillId="0" borderId="0" xfId="0" applyNumberFormat="1" applyFont="1" applyFill="1" applyAlignment="1">
      <alignment vertical="center"/>
    </xf>
    <xf numFmtId="4" fontId="5" fillId="10" borderId="14" xfId="0" applyNumberFormat="1" applyFont="1" applyFill="1" applyBorder="1" applyAlignment="1">
      <alignment vertical="center"/>
    </xf>
    <xf numFmtId="4" fontId="5" fillId="11" borderId="14" xfId="0" applyNumberFormat="1" applyFont="1" applyFill="1" applyBorder="1" applyAlignment="1">
      <alignment vertical="center"/>
    </xf>
    <xf numFmtId="4" fontId="5" fillId="12" borderId="14" xfId="0" applyNumberFormat="1" applyFont="1" applyFill="1" applyBorder="1" applyAlignment="1">
      <alignment vertical="center"/>
    </xf>
    <xf numFmtId="4" fontId="5" fillId="0" borderId="0" xfId="0" applyNumberFormat="1" applyFont="1" applyBorder="1" applyAlignment="1">
      <alignment vertical="center"/>
    </xf>
    <xf numFmtId="197" fontId="5" fillId="18" borderId="14" xfId="0" applyNumberFormat="1" applyFont="1" applyFill="1" applyBorder="1" applyAlignment="1">
      <alignment horizontal="center" vertical="center"/>
    </xf>
    <xf numFmtId="195" fontId="3" fillId="0" borderId="0" xfId="0" applyNumberFormat="1" applyFont="1" applyAlignment="1" applyProtection="1">
      <alignment horizontal="center" vertical="center"/>
    </xf>
    <xf numFmtId="195" fontId="5" fillId="0" borderId="13" xfId="0" applyNumberFormat="1" applyFont="1" applyBorder="1" applyAlignment="1" applyProtection="1">
      <alignment horizontal="center" vertical="center"/>
    </xf>
    <xf numFmtId="195" fontId="3" fillId="0" borderId="0" xfId="3" applyNumberFormat="1" applyFont="1" applyBorder="1" applyAlignment="1">
      <alignment horizontal="center" vertical="center"/>
    </xf>
    <xf numFmtId="0" fontId="51" fillId="0" borderId="0" xfId="0" applyFont="1" applyAlignment="1">
      <alignment vertical="center"/>
    </xf>
    <xf numFmtId="0" fontId="51" fillId="0" borderId="43" xfId="0" applyFont="1" applyBorder="1" applyAlignment="1">
      <alignment vertical="center" wrapText="1" shrinkToFit="1"/>
    </xf>
    <xf numFmtId="0" fontId="5" fillId="0" borderId="0" xfId="0" applyFont="1" applyBorder="1" applyAlignment="1">
      <alignment vertical="center" wrapText="1" shrinkToFit="1"/>
    </xf>
    <xf numFmtId="200" fontId="0" fillId="0" borderId="0" xfId="0" applyNumberFormat="1"/>
    <xf numFmtId="0" fontId="0" fillId="11" borderId="2" xfId="19" applyFont="1" applyFill="1" applyBorder="1" applyAlignment="1">
      <alignment horizontal="center" vertical="center" shrinkToFit="1"/>
    </xf>
    <xf numFmtId="0" fontId="5" fillId="0" borderId="40" xfId="10" applyFont="1" applyBorder="1" applyAlignment="1">
      <alignment vertical="center"/>
    </xf>
    <xf numFmtId="181" fontId="5" fillId="0" borderId="0" xfId="0" applyNumberFormat="1" applyFont="1" applyAlignment="1">
      <alignment vertical="center"/>
    </xf>
    <xf numFmtId="186" fontId="5" fillId="0" borderId="0" xfId="0" applyNumberFormat="1" applyFont="1" applyAlignment="1">
      <alignment vertical="center"/>
    </xf>
    <xf numFmtId="0" fontId="5" fillId="0" borderId="22" xfId="10" applyFont="1" applyBorder="1" applyAlignment="1">
      <alignment vertical="center"/>
    </xf>
    <xf numFmtId="0" fontId="5" fillId="0" borderId="37" xfId="10" applyFont="1" applyBorder="1" applyAlignment="1">
      <alignment vertical="center"/>
    </xf>
    <xf numFmtId="176" fontId="5" fillId="0" borderId="0" xfId="0" applyNumberFormat="1" applyFont="1" applyBorder="1" applyAlignment="1" applyProtection="1">
      <alignment vertical="center"/>
    </xf>
    <xf numFmtId="0" fontId="4" fillId="0" borderId="0" xfId="0" applyNumberFormat="1" applyFont="1" applyBorder="1" applyAlignment="1" applyProtection="1">
      <alignment horizontal="left" vertical="center"/>
    </xf>
    <xf numFmtId="0" fontId="10" fillId="0" borderId="0" xfId="0" applyNumberFormat="1" applyFont="1" applyAlignment="1" applyProtection="1">
      <alignment horizontal="left" vertical="center"/>
    </xf>
    <xf numFmtId="37" fontId="5" fillId="0" borderId="22" xfId="3" applyNumberFormat="1" applyFont="1" applyFill="1" applyBorder="1">
      <alignment vertical="center"/>
    </xf>
    <xf numFmtId="37" fontId="5" fillId="0" borderId="0" xfId="3" applyNumberFormat="1" applyFont="1" applyFill="1" applyBorder="1">
      <alignment vertical="center"/>
    </xf>
    <xf numFmtId="37" fontId="5" fillId="0" borderId="19" xfId="3" applyNumberFormat="1" applyFont="1" applyFill="1" applyBorder="1">
      <alignment vertical="center"/>
    </xf>
    <xf numFmtId="37" fontId="5" fillId="0" borderId="13" xfId="3" applyNumberFormat="1" applyFont="1" applyFill="1" applyBorder="1">
      <alignment vertical="center"/>
    </xf>
    <xf numFmtId="37" fontId="5" fillId="0" borderId="41" xfId="3" applyNumberFormat="1" applyFont="1" applyFill="1" applyBorder="1">
      <alignment vertical="center"/>
    </xf>
    <xf numFmtId="37" fontId="5" fillId="0" borderId="23" xfId="3" applyNumberFormat="1" applyFont="1" applyFill="1" applyBorder="1">
      <alignment vertical="center"/>
    </xf>
    <xf numFmtId="37" fontId="5" fillId="0" borderId="43" xfId="3" applyNumberFormat="1" applyFont="1" applyFill="1" applyBorder="1">
      <alignment vertical="center"/>
    </xf>
    <xf numFmtId="37" fontId="5" fillId="0" borderId="14" xfId="3" applyNumberFormat="1" applyFont="1" applyFill="1" applyBorder="1">
      <alignment vertical="center"/>
    </xf>
    <xf numFmtId="37" fontId="5" fillId="0" borderId="40" xfId="3" applyNumberFormat="1" applyFont="1" applyFill="1" applyBorder="1">
      <alignment vertical="center"/>
    </xf>
    <xf numFmtId="37" fontId="5" fillId="0" borderId="38" xfId="3" applyNumberFormat="1" applyFont="1" applyFill="1" applyBorder="1">
      <alignment vertical="center"/>
    </xf>
    <xf numFmtId="37" fontId="5" fillId="0" borderId="42" xfId="3" applyNumberFormat="1" applyFont="1" applyFill="1" applyBorder="1">
      <alignment vertical="center"/>
    </xf>
    <xf numFmtId="37" fontId="5" fillId="0" borderId="31" xfId="3" applyNumberFormat="1" applyFont="1" applyFill="1" applyBorder="1">
      <alignment vertical="center"/>
    </xf>
    <xf numFmtId="37" fontId="5" fillId="0" borderId="0" xfId="3" applyNumberFormat="1" applyFont="1" applyFill="1">
      <alignment vertical="center"/>
    </xf>
    <xf numFmtId="37" fontId="5" fillId="0" borderId="37" xfId="3" applyNumberFormat="1" applyFont="1" applyFill="1" applyBorder="1">
      <alignment vertical="center"/>
    </xf>
    <xf numFmtId="37" fontId="5" fillId="0" borderId="12" xfId="3" applyNumberFormat="1" applyFont="1" applyFill="1" applyBorder="1">
      <alignment vertical="center"/>
    </xf>
    <xf numFmtId="37" fontId="5" fillId="0" borderId="20" xfId="3" applyNumberFormat="1" applyFont="1" applyFill="1" applyBorder="1">
      <alignment vertical="center"/>
    </xf>
    <xf numFmtId="37" fontId="5" fillId="0" borderId="21" xfId="3" applyNumberFormat="1" applyFont="1" applyFill="1" applyBorder="1">
      <alignment vertical="center"/>
    </xf>
    <xf numFmtId="201" fontId="5" fillId="0" borderId="31" xfId="0" applyNumberFormat="1" applyFont="1" applyFill="1" applyBorder="1" applyAlignment="1">
      <alignment horizontal="center" vertical="center"/>
    </xf>
    <xf numFmtId="201" fontId="5" fillId="0" borderId="13" xfId="0" applyNumberFormat="1" applyFont="1" applyFill="1" applyBorder="1" applyAlignment="1">
      <alignment horizontal="center" vertical="center"/>
    </xf>
    <xf numFmtId="201" fontId="5" fillId="0" borderId="21" xfId="0" applyNumberFormat="1" applyFont="1" applyFill="1" applyBorder="1" applyAlignment="1">
      <alignment horizontal="center" vertical="center"/>
    </xf>
    <xf numFmtId="201" fontId="5" fillId="0" borderId="31" xfId="0" applyNumberFormat="1" applyFont="1" applyBorder="1" applyAlignment="1">
      <alignment horizontal="center" vertical="center"/>
    </xf>
    <xf numFmtId="201" fontId="5" fillId="0" borderId="13" xfId="0" applyNumberFormat="1" applyFont="1" applyBorder="1" applyAlignment="1">
      <alignment horizontal="center" vertical="center"/>
    </xf>
    <xf numFmtId="201" fontId="5" fillId="0" borderId="31" xfId="3" applyNumberFormat="1" applyFont="1" applyBorder="1" applyAlignment="1">
      <alignment horizontal="center" vertical="center"/>
    </xf>
    <xf numFmtId="201" fontId="5" fillId="0" borderId="13" xfId="3" applyNumberFormat="1" applyFont="1" applyBorder="1" applyAlignment="1">
      <alignment horizontal="center" vertical="center"/>
    </xf>
    <xf numFmtId="201" fontId="5" fillId="0" borderId="21" xfId="3" applyNumberFormat="1" applyFont="1" applyBorder="1" applyAlignment="1">
      <alignment horizontal="center" vertical="center"/>
    </xf>
    <xf numFmtId="201" fontId="5" fillId="0" borderId="31" xfId="0" applyNumberFormat="1" applyFont="1" applyBorder="1" applyAlignment="1">
      <alignment horizontal="center" vertical="center" wrapText="1"/>
    </xf>
    <xf numFmtId="201" fontId="5" fillId="0" borderId="13" xfId="0" applyNumberFormat="1" applyFont="1" applyBorder="1" applyAlignment="1">
      <alignment horizontal="center" vertical="center" wrapText="1"/>
    </xf>
    <xf numFmtId="201" fontId="5" fillId="0" borderId="21" xfId="0" applyNumberFormat="1" applyFont="1" applyBorder="1" applyAlignment="1">
      <alignment horizontal="center" vertical="center" wrapText="1"/>
    </xf>
    <xf numFmtId="201" fontId="5" fillId="0" borderId="14" xfId="0" applyNumberFormat="1" applyFont="1" applyBorder="1" applyAlignment="1">
      <alignment horizontal="center" vertical="center"/>
    </xf>
    <xf numFmtId="201" fontId="5" fillId="0" borderId="21" xfId="0" applyNumberFormat="1" applyFont="1" applyBorder="1" applyAlignment="1">
      <alignment horizontal="center" vertical="center"/>
    </xf>
    <xf numFmtId="201" fontId="5" fillId="18" borderId="44" xfId="0" applyNumberFormat="1" applyFont="1" applyFill="1" applyBorder="1" applyAlignment="1" applyProtection="1">
      <alignment horizontal="center" vertical="center"/>
      <protection locked="0"/>
    </xf>
    <xf numFmtId="201" fontId="5" fillId="8" borderId="14" xfId="0" applyNumberFormat="1" applyFont="1" applyFill="1" applyBorder="1" applyAlignment="1">
      <alignment horizontal="center" vertical="center"/>
    </xf>
    <xf numFmtId="201" fontId="5" fillId="0" borderId="14" xfId="0" applyNumberFormat="1" applyFont="1" applyFill="1" applyBorder="1" applyAlignment="1">
      <alignment horizontal="center" vertical="center"/>
    </xf>
    <xf numFmtId="201" fontId="5" fillId="0" borderId="41" xfId="0" applyNumberFormat="1" applyFont="1" applyFill="1" applyBorder="1" applyAlignment="1">
      <alignment horizontal="center" vertical="center"/>
    </xf>
    <xf numFmtId="201" fontId="5" fillId="0" borderId="40" xfId="0" applyNumberFormat="1" applyFont="1" applyFill="1" applyBorder="1" applyAlignment="1">
      <alignment horizontal="center" vertical="center"/>
    </xf>
    <xf numFmtId="201" fontId="5" fillId="0" borderId="44" xfId="0" applyNumberFormat="1" applyFont="1" applyFill="1" applyBorder="1" applyAlignment="1" applyProtection="1">
      <alignment horizontal="center" vertical="center"/>
      <protection locked="0"/>
    </xf>
    <xf numFmtId="201" fontId="5" fillId="0" borderId="13" xfId="0" applyNumberFormat="1" applyFont="1" applyBorder="1" applyAlignment="1" applyProtection="1">
      <alignment horizontal="center" vertical="center"/>
    </xf>
    <xf numFmtId="201" fontId="5" fillId="0" borderId="21" xfId="0" applyNumberFormat="1" applyFont="1" applyBorder="1" applyAlignment="1" applyProtection="1">
      <alignment horizontal="center" vertical="center"/>
    </xf>
    <xf numFmtId="201" fontId="5" fillId="0" borderId="0" xfId="0" applyNumberFormat="1" applyFont="1" applyFill="1" applyAlignment="1">
      <alignment horizontal="center" vertical="center"/>
    </xf>
    <xf numFmtId="201" fontId="5" fillId="0" borderId="0" xfId="10" applyNumberFormat="1" applyFont="1">
      <alignment vertical="center"/>
    </xf>
    <xf numFmtId="201" fontId="5" fillId="0" borderId="40" xfId="0" applyNumberFormat="1" applyFont="1" applyBorder="1" applyAlignment="1">
      <alignment horizontal="center" vertical="center"/>
    </xf>
    <xf numFmtId="201" fontId="5" fillId="0" borderId="38" xfId="0" applyNumberFormat="1" applyFont="1" applyBorder="1" applyAlignment="1">
      <alignment horizontal="center" vertical="center"/>
    </xf>
    <xf numFmtId="201" fontId="5" fillId="0" borderId="0" xfId="0" applyNumberFormat="1" applyFont="1" applyBorder="1" applyAlignment="1">
      <alignment horizontal="center" vertical="center"/>
    </xf>
    <xf numFmtId="201" fontId="5" fillId="0" borderId="19" xfId="0" applyNumberFormat="1" applyFont="1" applyBorder="1" applyAlignment="1">
      <alignment horizontal="center" vertical="center"/>
    </xf>
    <xf numFmtId="201" fontId="5" fillId="0" borderId="22" xfId="0" applyNumberFormat="1" applyFont="1" applyBorder="1" applyAlignment="1">
      <alignment horizontal="center" vertical="center"/>
    </xf>
    <xf numFmtId="201" fontId="5" fillId="0" borderId="41" xfId="0" applyNumberFormat="1" applyFont="1" applyBorder="1" applyAlignment="1">
      <alignment horizontal="center" vertical="center"/>
    </xf>
    <xf numFmtId="201" fontId="5" fillId="0" borderId="23" xfId="0" applyNumberFormat="1" applyFont="1" applyBorder="1" applyAlignment="1">
      <alignment horizontal="center" vertical="center"/>
    </xf>
    <xf numFmtId="201" fontId="5" fillId="0" borderId="43" xfId="0" applyNumberFormat="1" applyFont="1" applyBorder="1" applyAlignment="1">
      <alignment horizontal="center" vertical="center"/>
    </xf>
    <xf numFmtId="201" fontId="5" fillId="0" borderId="42" xfId="0" applyNumberFormat="1" applyFont="1" applyBorder="1" applyAlignment="1">
      <alignment horizontal="center" vertical="center"/>
    </xf>
    <xf numFmtId="201" fontId="5" fillId="0" borderId="37" xfId="0" applyNumberFormat="1" applyFont="1" applyBorder="1" applyAlignment="1">
      <alignment horizontal="center" vertical="center"/>
    </xf>
    <xf numFmtId="201" fontId="5" fillId="0" borderId="12" xfId="0" applyNumberFormat="1" applyFont="1" applyBorder="1" applyAlignment="1">
      <alignment horizontal="center" vertical="center"/>
    </xf>
    <xf numFmtId="201" fontId="5" fillId="0" borderId="20" xfId="0" applyNumberFormat="1" applyFont="1" applyBorder="1" applyAlignment="1">
      <alignment horizontal="center" vertical="center"/>
    </xf>
    <xf numFmtId="201" fontId="5" fillId="0" borderId="0" xfId="6" applyNumberFormat="1" applyFont="1" applyFill="1" applyAlignment="1">
      <alignment horizontal="center" vertical="center"/>
    </xf>
    <xf numFmtId="201" fontId="5" fillId="0" borderId="0" xfId="0" applyNumberFormat="1" applyFont="1" applyAlignment="1">
      <alignment horizontal="center" vertical="center"/>
    </xf>
    <xf numFmtId="0" fontId="11" fillId="11" borderId="1" xfId="10" applyFont="1" applyFill="1" applyBorder="1" applyAlignment="1">
      <alignment horizontal="center" vertical="center"/>
    </xf>
    <xf numFmtId="0" fontId="11" fillId="11" borderId="0" xfId="10" applyFont="1" applyFill="1" applyBorder="1" applyAlignment="1">
      <alignment horizontal="center" vertical="center"/>
    </xf>
    <xf numFmtId="0" fontId="11" fillId="11" borderId="17" xfId="10" applyFont="1" applyFill="1" applyBorder="1" applyAlignment="1">
      <alignment horizontal="center" vertical="center"/>
    </xf>
    <xf numFmtId="0" fontId="43" fillId="11" borderId="1" xfId="10" applyFont="1" applyFill="1" applyBorder="1" applyAlignment="1">
      <alignment vertical="center" wrapText="1"/>
    </xf>
    <xf numFmtId="0" fontId="43" fillId="11" borderId="0" xfId="10" applyFont="1" applyFill="1" applyBorder="1" applyAlignment="1">
      <alignment vertical="center" wrapText="1"/>
    </xf>
    <xf numFmtId="0" fontId="43" fillId="11" borderId="17" xfId="10" applyFont="1" applyFill="1" applyBorder="1" applyAlignment="1">
      <alignment vertical="center" wrapText="1"/>
    </xf>
    <xf numFmtId="0" fontId="10" fillId="0" borderId="0" xfId="0" applyNumberFormat="1" applyFont="1" applyAlignment="1" applyProtection="1">
      <alignment horizontal="left" vertical="center" wrapText="1"/>
    </xf>
    <xf numFmtId="0" fontId="5" fillId="0" borderId="14" xfId="0" applyFont="1" applyBorder="1" applyAlignment="1">
      <alignment horizontal="center" vertical="center" wrapText="1"/>
    </xf>
    <xf numFmtId="38" fontId="5" fillId="0" borderId="31" xfId="3" applyFont="1" applyBorder="1" applyAlignment="1">
      <alignment horizontal="center" vertical="center" wrapText="1"/>
    </xf>
    <xf numFmtId="38" fontId="5" fillId="0" borderId="21" xfId="3" applyFont="1" applyBorder="1" applyAlignment="1">
      <alignment horizontal="center" vertical="center" wrapText="1"/>
    </xf>
    <xf numFmtId="0" fontId="42" fillId="14" borderId="31" xfId="0" applyFont="1" applyFill="1" applyBorder="1" applyAlignment="1">
      <alignment horizontal="center" vertical="center" wrapText="1"/>
    </xf>
    <xf numFmtId="0" fontId="42" fillId="14" borderId="21" xfId="0" applyFont="1" applyFill="1" applyBorder="1" applyAlignment="1">
      <alignment horizontal="center" vertical="center" wrapText="1"/>
    </xf>
    <xf numFmtId="0" fontId="5" fillId="12" borderId="41" xfId="0" applyFont="1" applyFill="1" applyBorder="1" applyAlignment="1">
      <alignment horizontal="center" vertical="center" shrinkToFit="1"/>
    </xf>
    <xf numFmtId="0" fontId="5" fillId="12" borderId="23" xfId="0" applyFont="1" applyFill="1" applyBorder="1" applyAlignment="1">
      <alignment horizontal="center" vertical="center" shrinkToFit="1"/>
    </xf>
    <xf numFmtId="0" fontId="5" fillId="12" borderId="43" xfId="0" applyFont="1" applyFill="1" applyBorder="1" applyAlignment="1">
      <alignment horizontal="center" vertical="center" shrinkToFit="1"/>
    </xf>
    <xf numFmtId="38" fontId="5" fillId="18" borderId="31" xfId="3" applyFont="1" applyFill="1" applyBorder="1" applyAlignment="1">
      <alignment horizontal="center" vertical="center" wrapText="1"/>
    </xf>
    <xf numFmtId="38" fontId="5" fillId="18" borderId="21" xfId="3" applyFont="1" applyFill="1" applyBorder="1" applyAlignment="1">
      <alignment horizontal="center" vertical="center" wrapText="1"/>
    </xf>
    <xf numFmtId="0" fontId="51" fillId="0" borderId="0" xfId="0" applyFont="1" applyFill="1" applyAlignment="1">
      <alignment horizontal="left" vertical="center" wrapText="1"/>
    </xf>
    <xf numFmtId="38" fontId="5" fillId="0" borderId="31" xfId="3" applyFont="1" applyBorder="1" applyAlignment="1">
      <alignment vertical="center" wrapText="1"/>
    </xf>
    <xf numFmtId="38" fontId="5" fillId="0" borderId="21" xfId="3" applyFont="1" applyBorder="1" applyAlignment="1">
      <alignment vertical="center" wrapText="1"/>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6" fillId="0" borderId="0" xfId="0" applyFont="1" applyBorder="1" applyAlignment="1">
      <alignment horizontal="center" vertical="center" wrapText="1"/>
    </xf>
    <xf numFmtId="38" fontId="5" fillId="0" borderId="13" xfId="3" applyFont="1" applyBorder="1" applyAlignment="1">
      <alignment horizontal="center" vertical="center" wrapText="1"/>
    </xf>
    <xf numFmtId="0" fontId="5" fillId="14" borderId="31" xfId="0" applyFont="1" applyFill="1" applyBorder="1" applyAlignment="1">
      <alignment horizontal="center" vertical="center" wrapText="1"/>
    </xf>
    <xf numFmtId="0" fontId="5" fillId="14" borderId="21" xfId="0" applyFont="1" applyFill="1" applyBorder="1" applyAlignment="1">
      <alignment horizontal="center" vertical="center" wrapText="1"/>
    </xf>
    <xf numFmtId="0" fontId="37" fillId="0" borderId="31" xfId="0" applyNumberFormat="1" applyFont="1" applyBorder="1" applyAlignment="1" applyProtection="1">
      <alignment horizontal="center" vertical="center" wrapText="1"/>
    </xf>
    <xf numFmtId="0" fontId="37" fillId="0" borderId="21" xfId="0" applyNumberFormat="1" applyFont="1" applyBorder="1" applyAlignment="1" applyProtection="1">
      <alignment horizontal="center" vertical="center"/>
    </xf>
    <xf numFmtId="0" fontId="5" fillId="0" borderId="42" xfId="0" applyNumberFormat="1" applyFont="1" applyBorder="1" applyAlignment="1" applyProtection="1">
      <alignment horizontal="center" vertical="center"/>
    </xf>
    <xf numFmtId="0" fontId="5" fillId="0" borderId="20" xfId="0" applyNumberFormat="1" applyFont="1" applyBorder="1" applyAlignment="1" applyProtection="1">
      <alignment horizontal="center" vertical="center"/>
    </xf>
    <xf numFmtId="0" fontId="6" fillId="0" borderId="0" xfId="0" applyFont="1" applyAlignment="1">
      <alignment vertical="center" wrapText="1"/>
    </xf>
    <xf numFmtId="0" fontId="5" fillId="10" borderId="14" xfId="0" applyFont="1" applyFill="1" applyBorder="1" applyAlignment="1">
      <alignment horizontal="center" vertical="center" wrapText="1"/>
    </xf>
    <xf numFmtId="0" fontId="5" fillId="11" borderId="14" xfId="0" applyFont="1" applyFill="1" applyBorder="1" applyAlignment="1">
      <alignment horizontal="center" vertical="center" wrapText="1"/>
    </xf>
    <xf numFmtId="0" fontId="5" fillId="0" borderId="0" xfId="0" applyFont="1" applyAlignment="1">
      <alignment horizontal="center" vertical="center" wrapText="1"/>
    </xf>
    <xf numFmtId="0" fontId="5" fillId="21" borderId="14" xfId="0" applyFont="1" applyFill="1" applyBorder="1" applyAlignment="1">
      <alignment horizontal="center" vertical="center"/>
    </xf>
    <xf numFmtId="38" fontId="5" fillId="14" borderId="31" xfId="3" applyFont="1" applyFill="1" applyBorder="1" applyAlignment="1">
      <alignment horizontal="center" vertical="center" wrapText="1"/>
    </xf>
    <xf numFmtId="38" fontId="5" fillId="14" borderId="21" xfId="3"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31"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vertical="center" wrapText="1"/>
    </xf>
    <xf numFmtId="0" fontId="5" fillId="0" borderId="21" xfId="0" applyFont="1" applyBorder="1" applyAlignment="1">
      <alignment vertical="center" wrapText="1"/>
    </xf>
    <xf numFmtId="0" fontId="5" fillId="0" borderId="31"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14" xfId="0" applyFont="1" applyBorder="1" applyAlignment="1">
      <alignment horizontal="center" vertical="center"/>
    </xf>
    <xf numFmtId="0" fontId="5" fillId="14" borderId="31" xfId="0" applyFont="1" applyFill="1" applyBorder="1" applyAlignment="1">
      <alignment horizontal="center" vertical="center"/>
    </xf>
    <xf numFmtId="0" fontId="5" fillId="14" borderId="21" xfId="0" applyFont="1" applyFill="1" applyBorder="1" applyAlignment="1">
      <alignment horizontal="center" vertical="center"/>
    </xf>
    <xf numFmtId="0" fontId="5" fillId="0" borderId="41" xfId="0" applyNumberFormat="1" applyFont="1" applyBorder="1" applyAlignment="1" applyProtection="1">
      <alignment horizontal="center" vertical="center"/>
    </xf>
    <xf numFmtId="0" fontId="5" fillId="0" borderId="23" xfId="0" applyNumberFormat="1" applyFont="1" applyBorder="1" applyAlignment="1" applyProtection="1">
      <alignment horizontal="center" vertical="center"/>
    </xf>
    <xf numFmtId="0" fontId="5" fillId="0" borderId="43" xfId="0" applyNumberFormat="1" applyFont="1" applyBorder="1" applyAlignment="1" applyProtection="1">
      <alignment horizontal="center" vertical="center"/>
    </xf>
    <xf numFmtId="0" fontId="5" fillId="0" borderId="14" xfId="0" applyFont="1" applyBorder="1" applyAlignment="1">
      <alignment vertical="center" wrapText="1"/>
    </xf>
    <xf numFmtId="0" fontId="5" fillId="0" borderId="31" xfId="0" applyNumberFormat="1" applyFont="1" applyBorder="1" applyAlignment="1" applyProtection="1">
      <alignment horizontal="center" vertical="center" wrapText="1"/>
    </xf>
    <xf numFmtId="0" fontId="5" fillId="0" borderId="21" xfId="0" applyNumberFormat="1" applyFont="1" applyBorder="1" applyAlignment="1" applyProtection="1">
      <alignment horizontal="center" vertical="center"/>
    </xf>
    <xf numFmtId="38" fontId="64" fillId="21" borderId="40" xfId="3" applyFont="1" applyFill="1" applyBorder="1" applyAlignment="1">
      <alignment horizontal="center" vertical="center" wrapText="1"/>
    </xf>
    <xf numFmtId="38" fontId="64" fillId="21" borderId="38" xfId="3" applyFont="1" applyFill="1" applyBorder="1" applyAlignment="1">
      <alignment horizontal="center" vertical="center" wrapText="1"/>
    </xf>
    <xf numFmtId="38" fontId="64" fillId="21" borderId="42" xfId="3" applyFont="1" applyFill="1" applyBorder="1" applyAlignment="1">
      <alignment horizontal="center" vertical="center" wrapText="1"/>
    </xf>
    <xf numFmtId="38" fontId="64" fillId="21" borderId="37" xfId="3" applyFont="1" applyFill="1" applyBorder="1" applyAlignment="1">
      <alignment horizontal="center" vertical="center" wrapText="1"/>
    </xf>
    <xf numFmtId="38" fontId="64" fillId="21" borderId="12" xfId="3" applyFont="1" applyFill="1" applyBorder="1" applyAlignment="1">
      <alignment horizontal="center" vertical="center" wrapText="1"/>
    </xf>
    <xf numFmtId="38" fontId="64" fillId="21" borderId="20" xfId="3" applyFont="1" applyFill="1" applyBorder="1" applyAlignment="1">
      <alignment horizontal="center" vertical="center" wrapText="1"/>
    </xf>
    <xf numFmtId="38" fontId="7" fillId="12" borderId="53" xfId="0" applyNumberFormat="1" applyFont="1" applyFill="1" applyBorder="1" applyAlignment="1">
      <alignment horizontal="right" vertical="center" shrinkToFit="1"/>
    </xf>
    <xf numFmtId="0" fontId="7" fillId="12" borderId="54" xfId="0" applyFont="1" applyFill="1" applyBorder="1" applyAlignment="1">
      <alignment horizontal="right" vertical="center"/>
    </xf>
    <xf numFmtId="0" fontId="5" fillId="2" borderId="0" xfId="0" applyFont="1" applyFill="1" applyAlignment="1">
      <alignment vertical="top" wrapText="1"/>
    </xf>
    <xf numFmtId="0" fontId="6" fillId="2" borderId="5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6" xfId="0" applyFont="1" applyFill="1" applyBorder="1" applyAlignment="1">
      <alignment horizontal="center" vertical="center"/>
    </xf>
    <xf numFmtId="0" fontId="6" fillId="6" borderId="57" xfId="0" applyFont="1" applyFill="1" applyBorder="1" applyAlignment="1">
      <alignment vertical="center"/>
    </xf>
    <xf numFmtId="0" fontId="6" fillId="6" borderId="38" xfId="0" applyFont="1" applyFill="1" applyBorder="1" applyAlignment="1">
      <alignment vertical="center"/>
    </xf>
    <xf numFmtId="0" fontId="6" fillId="6" borderId="42" xfId="0" applyFont="1" applyFill="1" applyBorder="1" applyAlignment="1">
      <alignment vertical="center"/>
    </xf>
    <xf numFmtId="0" fontId="6" fillId="5" borderId="40" xfId="0" applyFont="1" applyFill="1" applyBorder="1" applyAlignment="1">
      <alignment vertical="center"/>
    </xf>
    <xf numFmtId="0" fontId="6" fillId="5" borderId="42" xfId="0" applyFont="1" applyFill="1" applyBorder="1" applyAlignment="1">
      <alignment vertical="center"/>
    </xf>
    <xf numFmtId="0" fontId="6" fillId="6" borderId="15" xfId="0" applyFont="1" applyFill="1" applyBorder="1" applyAlignment="1">
      <alignment horizontal="center" vertical="center" shrinkToFit="1"/>
    </xf>
    <xf numFmtId="0" fontId="6" fillId="6" borderId="9" xfId="0" applyFont="1" applyFill="1" applyBorder="1" applyAlignment="1">
      <alignment horizontal="center" vertical="center" shrinkToFit="1"/>
    </xf>
    <xf numFmtId="180" fontId="6" fillId="6" borderId="35" xfId="0" applyNumberFormat="1" applyFont="1" applyFill="1" applyBorder="1" applyAlignment="1">
      <alignment horizontal="center" vertical="center" shrinkToFit="1"/>
    </xf>
    <xf numFmtId="180" fontId="6" fillId="6" borderId="34" xfId="0" applyNumberFormat="1" applyFont="1" applyFill="1" applyBorder="1" applyAlignment="1">
      <alignment horizontal="center" vertical="center" shrinkToFit="1"/>
    </xf>
    <xf numFmtId="0" fontId="5" fillId="2" borderId="0" xfId="0" applyFont="1" applyFill="1" applyAlignment="1">
      <alignment vertical="center" wrapText="1"/>
    </xf>
    <xf numFmtId="38" fontId="5" fillId="2" borderId="0" xfId="0" applyNumberFormat="1" applyFont="1" applyFill="1" applyBorder="1" applyAlignment="1">
      <alignment wrapText="1"/>
    </xf>
    <xf numFmtId="176" fontId="5" fillId="0" borderId="41" xfId="0" applyNumberFormat="1" applyFont="1" applyBorder="1" applyAlignment="1" applyProtection="1">
      <alignment horizontal="center" vertical="center"/>
    </xf>
    <xf numFmtId="176" fontId="5" fillId="0" borderId="43" xfId="0" applyNumberFormat="1" applyFont="1" applyBorder="1" applyAlignment="1" applyProtection="1">
      <alignment horizontal="center" vertical="center"/>
    </xf>
    <xf numFmtId="0" fontId="37" fillId="0" borderId="42" xfId="0" applyNumberFormat="1" applyFont="1" applyBorder="1" applyAlignment="1" applyProtection="1">
      <alignment horizontal="center" vertical="center"/>
    </xf>
    <xf numFmtId="0" fontId="37" fillId="0" borderId="20" xfId="0" applyNumberFormat="1" applyFont="1" applyBorder="1" applyAlignment="1" applyProtection="1">
      <alignment horizontal="center" vertical="center"/>
    </xf>
    <xf numFmtId="0" fontId="37" fillId="14" borderId="31" xfId="0" applyFont="1" applyFill="1" applyBorder="1" applyAlignment="1">
      <alignment horizontal="center" vertical="center" wrapText="1"/>
    </xf>
    <xf numFmtId="0" fontId="37" fillId="14" borderId="21" xfId="0" applyFont="1" applyFill="1" applyBorder="1" applyAlignment="1">
      <alignment horizontal="center" vertical="center" wrapText="1"/>
    </xf>
    <xf numFmtId="0" fontId="37" fillId="12" borderId="41" xfId="0" applyFont="1" applyFill="1" applyBorder="1" applyAlignment="1">
      <alignment horizontal="center" vertical="center" shrinkToFit="1"/>
    </xf>
    <xf numFmtId="0" fontId="37" fillId="12" borderId="23" xfId="0" applyFont="1" applyFill="1" applyBorder="1" applyAlignment="1">
      <alignment horizontal="center" vertical="center" shrinkToFit="1"/>
    </xf>
    <xf numFmtId="0" fontId="37" fillId="12" borderId="43" xfId="0" applyFont="1" applyFill="1" applyBorder="1" applyAlignment="1">
      <alignment horizontal="center" vertical="center" shrinkToFit="1"/>
    </xf>
    <xf numFmtId="38" fontId="37" fillId="14" borderId="31" xfId="3" applyFont="1" applyFill="1" applyBorder="1" applyAlignment="1">
      <alignment horizontal="center" vertical="center" wrapText="1"/>
    </xf>
    <xf numFmtId="38" fontId="37" fillId="14" borderId="21" xfId="3" applyFont="1" applyFill="1" applyBorder="1" applyAlignment="1">
      <alignment horizontal="center" vertical="center" wrapText="1"/>
    </xf>
    <xf numFmtId="0" fontId="37" fillId="10" borderId="14" xfId="0" applyFont="1" applyFill="1" applyBorder="1" applyAlignment="1">
      <alignment horizontal="center" vertical="center" wrapText="1"/>
    </xf>
    <xf numFmtId="0" fontId="37" fillId="11" borderId="14" xfId="0" applyFont="1" applyFill="1" applyBorder="1" applyAlignment="1">
      <alignment horizontal="center" vertical="center" wrapText="1"/>
    </xf>
    <xf numFmtId="0" fontId="0" fillId="10" borderId="15" xfId="19" applyFont="1" applyFill="1" applyBorder="1" applyAlignment="1">
      <alignment horizontal="center" vertical="center"/>
    </xf>
    <xf numFmtId="0" fontId="3" fillId="10" borderId="9" xfId="19" applyFont="1" applyFill="1" applyBorder="1" applyAlignment="1">
      <alignment horizontal="center" vertical="center"/>
    </xf>
    <xf numFmtId="0" fontId="3" fillId="12" borderId="5" xfId="19" applyFont="1" applyFill="1" applyBorder="1" applyAlignment="1">
      <alignment horizontal="center" vertical="center"/>
    </xf>
    <xf numFmtId="0" fontId="3" fillId="12" borderId="7" xfId="19" applyFont="1" applyFill="1" applyBorder="1" applyAlignment="1">
      <alignment horizontal="center" vertical="center"/>
    </xf>
    <xf numFmtId="0" fontId="3" fillId="0" borderId="15" xfId="19" applyFont="1" applyFill="1" applyBorder="1" applyAlignment="1">
      <alignment horizontal="center" vertical="center"/>
    </xf>
    <xf numFmtId="0" fontId="3" fillId="0" borderId="10" xfId="19" applyFont="1" applyFill="1" applyBorder="1" applyAlignment="1">
      <alignment horizontal="center" vertical="center"/>
    </xf>
    <xf numFmtId="38" fontId="3" fillId="0" borderId="9" xfId="19" applyNumberFormat="1" applyFont="1" applyFill="1" applyBorder="1" applyAlignment="1">
      <alignment horizontal="right" vertical="center"/>
    </xf>
    <xf numFmtId="38" fontId="3" fillId="0" borderId="24" xfId="19" applyNumberFormat="1" applyFont="1" applyFill="1" applyBorder="1" applyAlignment="1">
      <alignment horizontal="right" vertical="center"/>
    </xf>
    <xf numFmtId="38" fontId="6" fillId="0" borderId="16" xfId="19" applyNumberFormat="1" applyFont="1" applyFill="1" applyBorder="1" applyAlignment="1">
      <alignment horizontal="center" vertical="center"/>
    </xf>
    <xf numFmtId="38" fontId="6" fillId="0" borderId="25" xfId="19" applyNumberFormat="1" applyFont="1" applyFill="1" applyBorder="1" applyAlignment="1">
      <alignment horizontal="center" vertical="center"/>
    </xf>
    <xf numFmtId="0" fontId="18" fillId="0" borderId="9" xfId="19" applyFont="1" applyBorder="1" applyAlignment="1">
      <alignment horizontal="left" vertical="center"/>
    </xf>
    <xf numFmtId="0" fontId="6" fillId="0" borderId="9" xfId="19" applyFont="1" applyBorder="1">
      <alignment vertical="center"/>
    </xf>
    <xf numFmtId="0" fontId="6" fillId="0" borderId="24" xfId="19" applyFont="1" applyBorder="1">
      <alignment vertical="center"/>
    </xf>
    <xf numFmtId="0" fontId="3" fillId="22" borderId="15" xfId="19" applyFont="1" applyFill="1" applyBorder="1" applyAlignment="1">
      <alignment horizontal="center" vertical="center" shrinkToFit="1"/>
    </xf>
    <xf numFmtId="0" fontId="3" fillId="22" borderId="10" xfId="19" applyFont="1" applyFill="1" applyBorder="1" applyAlignment="1">
      <alignment horizontal="center" vertical="center" shrinkToFit="1"/>
    </xf>
    <xf numFmtId="38" fontId="3" fillId="22" borderId="9" xfId="19" applyNumberFormat="1" applyFont="1" applyFill="1" applyBorder="1" applyAlignment="1">
      <alignment horizontal="right" vertical="center" shrinkToFit="1"/>
    </xf>
    <xf numFmtId="38" fontId="3" fillId="22" borderId="24" xfId="19" applyNumberFormat="1" applyFont="1" applyFill="1" applyBorder="1" applyAlignment="1">
      <alignment horizontal="right" vertical="center" shrinkToFit="1"/>
    </xf>
    <xf numFmtId="38" fontId="6" fillId="22" borderId="16" xfId="19" applyNumberFormat="1" applyFont="1" applyFill="1" applyBorder="1" applyAlignment="1">
      <alignment horizontal="center" vertical="center" shrinkToFit="1"/>
    </xf>
    <xf numFmtId="38" fontId="6" fillId="22" borderId="25" xfId="19" applyNumberFormat="1" applyFont="1" applyFill="1" applyBorder="1" applyAlignment="1">
      <alignment horizontal="center" vertical="center" shrinkToFit="1"/>
    </xf>
    <xf numFmtId="0" fontId="6" fillId="0" borderId="15" xfId="19" applyFont="1" applyFill="1" applyBorder="1" applyAlignment="1">
      <alignment horizontal="center" vertical="center"/>
    </xf>
    <xf numFmtId="0" fontId="6" fillId="0" borderId="10" xfId="19" applyFont="1" applyFill="1" applyBorder="1" applyAlignment="1">
      <alignment horizontal="center" vertical="center"/>
    </xf>
    <xf numFmtId="0" fontId="0" fillId="0" borderId="15" xfId="19" applyFont="1" applyFill="1" applyBorder="1" applyAlignment="1">
      <alignment horizontal="center" vertical="center"/>
    </xf>
    <xf numFmtId="0" fontId="15" fillId="0" borderId="0" xfId="19" applyFont="1" applyBorder="1" applyAlignment="1">
      <alignment horizontal="center" vertical="center"/>
    </xf>
    <xf numFmtId="0" fontId="15" fillId="0" borderId="24" xfId="19" applyFont="1" applyBorder="1" applyAlignment="1">
      <alignment horizontal="center" vertical="center"/>
    </xf>
    <xf numFmtId="38" fontId="6" fillId="0" borderId="16" xfId="3" applyFont="1" applyFill="1" applyBorder="1" applyAlignment="1">
      <alignment horizontal="left" vertical="center"/>
    </xf>
    <xf numFmtId="38" fontId="6" fillId="0" borderId="25" xfId="3" applyFont="1" applyFill="1" applyBorder="1" applyAlignment="1">
      <alignment horizontal="left" vertical="center"/>
    </xf>
    <xf numFmtId="0" fontId="18" fillId="0" borderId="9" xfId="19" applyFont="1" applyFill="1" applyBorder="1" applyAlignment="1">
      <alignment horizontal="left" vertical="center"/>
    </xf>
    <xf numFmtId="0" fontId="18" fillId="0" borderId="24" xfId="19" applyFont="1" applyFill="1" applyBorder="1" applyAlignment="1">
      <alignment horizontal="left" vertical="center"/>
    </xf>
    <xf numFmtId="0" fontId="3" fillId="12" borderId="55" xfId="19" applyFont="1" applyFill="1" applyBorder="1" applyAlignment="1">
      <alignment horizontal="center" vertical="center" shrinkToFit="1"/>
    </xf>
    <xf numFmtId="0" fontId="3" fillId="12" borderId="58" xfId="19" applyFont="1" applyFill="1" applyBorder="1" applyAlignment="1">
      <alignment horizontal="center" vertical="center" shrinkToFit="1"/>
    </xf>
    <xf numFmtId="0" fontId="3" fillId="9" borderId="15" xfId="19" applyFont="1" applyFill="1" applyBorder="1" applyAlignment="1">
      <alignment horizontal="center" vertical="center"/>
    </xf>
    <xf numFmtId="0" fontId="3" fillId="9" borderId="9" xfId="19" applyFont="1" applyFill="1" applyBorder="1" applyAlignment="1">
      <alignment horizontal="center" vertical="center"/>
    </xf>
    <xf numFmtId="0" fontId="3" fillId="9" borderId="10" xfId="19" applyFont="1" applyFill="1" applyBorder="1" applyAlignment="1">
      <alignment horizontal="center" vertical="center"/>
    </xf>
    <xf numFmtId="0" fontId="3" fillId="9" borderId="24" xfId="19" applyFont="1" applyFill="1" applyBorder="1" applyAlignment="1">
      <alignment horizontal="center" vertical="center"/>
    </xf>
    <xf numFmtId="38" fontId="3" fillId="9" borderId="9" xfId="19" applyNumberFormat="1" applyFont="1" applyFill="1" applyBorder="1" applyAlignment="1">
      <alignment horizontal="right" vertical="center"/>
    </xf>
    <xf numFmtId="38" fontId="3" fillId="9" borderId="24" xfId="19" applyNumberFormat="1" applyFont="1" applyFill="1" applyBorder="1" applyAlignment="1">
      <alignment horizontal="right" vertical="center"/>
    </xf>
    <xf numFmtId="38" fontId="6" fillId="9" borderId="9" xfId="3" applyFont="1" applyFill="1" applyBorder="1" applyAlignment="1">
      <alignment horizontal="center" vertical="center"/>
    </xf>
    <xf numFmtId="38" fontId="6" fillId="9" borderId="24" xfId="3" applyFont="1" applyFill="1" applyBorder="1" applyAlignment="1">
      <alignment horizontal="center" vertical="center"/>
    </xf>
    <xf numFmtId="0" fontId="3" fillId="22" borderId="15" xfId="19" applyFont="1" applyFill="1" applyBorder="1" applyAlignment="1">
      <alignment horizontal="center" vertical="center" wrapText="1"/>
    </xf>
    <xf numFmtId="0" fontId="3" fillId="22" borderId="9" xfId="19" applyFont="1" applyFill="1" applyBorder="1" applyAlignment="1">
      <alignment horizontal="center" vertical="center" wrapText="1"/>
    </xf>
    <xf numFmtId="0" fontId="3" fillId="22" borderId="10" xfId="19" applyFont="1" applyFill="1" applyBorder="1" applyAlignment="1">
      <alignment horizontal="center" vertical="center" wrapText="1"/>
    </xf>
    <xf numFmtId="0" fontId="3" fillId="22" borderId="24" xfId="19" applyFont="1" applyFill="1" applyBorder="1" applyAlignment="1">
      <alignment horizontal="center" vertical="center" wrapText="1"/>
    </xf>
    <xf numFmtId="0" fontId="13" fillId="0" borderId="9" xfId="19" applyFont="1" applyBorder="1" applyAlignment="1">
      <alignment vertical="center"/>
    </xf>
    <xf numFmtId="0" fontId="13" fillId="0" borderId="0" xfId="19" applyFont="1" applyBorder="1" applyAlignment="1">
      <alignment vertical="center"/>
    </xf>
    <xf numFmtId="0" fontId="38" fillId="0" borderId="0" xfId="19" applyFont="1" applyAlignment="1">
      <alignment vertical="center"/>
    </xf>
    <xf numFmtId="38" fontId="3" fillId="22" borderId="9" xfId="19" applyNumberFormat="1" applyFont="1" applyFill="1" applyBorder="1" applyAlignment="1">
      <alignment horizontal="right" vertical="center"/>
    </xf>
    <xf numFmtId="38" fontId="3" fillId="22" borderId="24" xfId="19" applyNumberFormat="1" applyFont="1" applyFill="1" applyBorder="1" applyAlignment="1">
      <alignment horizontal="right" vertical="center"/>
    </xf>
    <xf numFmtId="38" fontId="6" fillId="22" borderId="16" xfId="3" applyFont="1" applyFill="1" applyBorder="1" applyAlignment="1">
      <alignment horizontal="center" vertical="center"/>
    </xf>
    <xf numFmtId="38" fontId="6" fillId="22" borderId="25" xfId="3" applyFont="1" applyFill="1" applyBorder="1" applyAlignment="1">
      <alignment horizontal="center" vertical="center"/>
    </xf>
    <xf numFmtId="0" fontId="3" fillId="11" borderId="2" xfId="19" applyFont="1" applyFill="1" applyBorder="1" applyAlignment="1">
      <alignment horizontal="center" vertical="center" shrinkToFit="1"/>
    </xf>
    <xf numFmtId="0" fontId="3" fillId="11" borderId="34" xfId="19" applyFont="1" applyFill="1" applyBorder="1" applyAlignment="1">
      <alignment horizontal="center" vertical="center" shrinkToFit="1"/>
    </xf>
    <xf numFmtId="0" fontId="5" fillId="0" borderId="0" xfId="10" applyFont="1" applyFill="1" applyBorder="1" applyAlignment="1">
      <alignment horizontal="left" vertical="center" wrapText="1"/>
    </xf>
    <xf numFmtId="176" fontId="6" fillId="0" borderId="0" xfId="0" applyNumberFormat="1" applyFont="1" applyBorder="1" applyAlignment="1" applyProtection="1">
      <alignment wrapText="1"/>
    </xf>
    <xf numFmtId="0" fontId="2" fillId="0" borderId="0" xfId="0" applyFont="1" applyFill="1" applyBorder="1" applyAlignment="1">
      <alignment horizontal="distributed" vertical="center"/>
    </xf>
    <xf numFmtId="0" fontId="45" fillId="0" borderId="0" xfId="0" applyFont="1" applyFill="1" applyBorder="1" applyAlignment="1">
      <alignment horizontal="distributed" vertical="center"/>
    </xf>
    <xf numFmtId="0" fontId="2" fillId="0" borderId="0" xfId="0" applyFont="1" applyFill="1" applyBorder="1" applyAlignment="1">
      <alignment horizontal="distributed"/>
    </xf>
    <xf numFmtId="188" fontId="6" fillId="0" borderId="41" xfId="20" applyNumberFormat="1" applyFont="1" applyFill="1" applyBorder="1" applyAlignment="1">
      <alignment horizontal="center" vertical="center"/>
    </xf>
    <xf numFmtId="188" fontId="6" fillId="0" borderId="43" xfId="20" applyNumberFormat="1" applyFont="1" applyFill="1" applyBorder="1" applyAlignment="1">
      <alignment horizontal="center" vertical="center"/>
    </xf>
    <xf numFmtId="0" fontId="45" fillId="0" borderId="0" xfId="0" applyFont="1" applyFill="1" applyBorder="1" applyAlignment="1">
      <alignment horizontal="distributed"/>
    </xf>
    <xf numFmtId="0" fontId="49" fillId="0" borderId="0" xfId="2" applyFont="1" applyAlignment="1" applyProtection="1">
      <alignment horizontal="left" wrapText="1"/>
    </xf>
    <xf numFmtId="49" fontId="26" fillId="0" borderId="0" xfId="0" applyNumberFormat="1" applyFont="1" applyFill="1" applyAlignment="1">
      <alignment horizontal="left" vertical="center"/>
    </xf>
    <xf numFmtId="0" fontId="26" fillId="0" borderId="0" xfId="0" applyFont="1" applyFill="1" applyAlignment="1">
      <alignment horizontal="left" vertical="center"/>
    </xf>
    <xf numFmtId="0" fontId="0" fillId="0" borderId="0" xfId="0" applyFill="1" applyAlignment="1">
      <alignment horizontal="left" vertical="center"/>
    </xf>
    <xf numFmtId="49" fontId="26" fillId="0" borderId="12" xfId="0" applyNumberFormat="1" applyFont="1" applyFill="1" applyBorder="1" applyAlignment="1">
      <alignment horizontal="left" vertical="center"/>
    </xf>
    <xf numFmtId="0" fontId="26" fillId="0" borderId="12" xfId="0" applyFont="1" applyFill="1" applyBorder="1" applyAlignment="1">
      <alignment horizontal="left" vertical="center"/>
    </xf>
    <xf numFmtId="0" fontId="0" fillId="0" borderId="12" xfId="0" applyFill="1" applyBorder="1" applyAlignment="1">
      <alignment horizontal="left" vertical="center"/>
    </xf>
    <xf numFmtId="0" fontId="0" fillId="0" borderId="38" xfId="0" applyFill="1" applyBorder="1" applyAlignment="1">
      <alignment horizontal="center" vertical="center"/>
    </xf>
    <xf numFmtId="0" fontId="0" fillId="0" borderId="42" xfId="0" applyFill="1" applyBorder="1" applyAlignment="1">
      <alignment horizontal="center" vertical="center"/>
    </xf>
    <xf numFmtId="0" fontId="0" fillId="0" borderId="0" xfId="0" applyFill="1" applyBorder="1" applyAlignment="1">
      <alignment horizontal="center" vertical="center"/>
    </xf>
    <xf numFmtId="0" fontId="0" fillId="0" borderId="19" xfId="0" applyFill="1" applyBorder="1" applyAlignment="1">
      <alignment horizontal="center" vertical="center"/>
    </xf>
    <xf numFmtId="0" fontId="0" fillId="0" borderId="12" xfId="0" applyFill="1" applyBorder="1" applyAlignment="1">
      <alignment horizontal="center" vertical="center"/>
    </xf>
    <xf numFmtId="0" fontId="0" fillId="0" borderId="20" xfId="0" applyFill="1" applyBorder="1" applyAlignment="1">
      <alignment horizontal="center" vertical="center"/>
    </xf>
    <xf numFmtId="187" fontId="34" fillId="0" borderId="41" xfId="20" applyNumberFormat="1" applyFont="1" applyFill="1" applyBorder="1" applyAlignment="1">
      <alignment horizontal="center" vertical="center"/>
    </xf>
    <xf numFmtId="0" fontId="34" fillId="0" borderId="23" xfId="20" applyFont="1" applyBorder="1" applyAlignment="1">
      <alignment horizontal="center" vertical="center"/>
    </xf>
    <xf numFmtId="0" fontId="30" fillId="0" borderId="0" xfId="0" applyFont="1" applyFill="1" applyBorder="1" applyAlignment="1">
      <alignment horizontal="distributed" vertical="center"/>
    </xf>
    <xf numFmtId="0" fontId="2" fillId="0" borderId="0" xfId="0" applyFont="1" applyFill="1" applyBorder="1" applyAlignment="1">
      <alignment horizontal="left" vertical="center"/>
    </xf>
    <xf numFmtId="0" fontId="45" fillId="0" borderId="0" xfId="0" applyFont="1" applyFill="1" applyBorder="1" applyAlignment="1">
      <alignment horizontal="left" vertical="center"/>
    </xf>
    <xf numFmtId="0" fontId="0" fillId="0" borderId="0" xfId="0" applyFill="1" applyBorder="1" applyAlignment="1">
      <alignment horizontal="distributed" vertical="center"/>
    </xf>
    <xf numFmtId="0" fontId="0" fillId="0" borderId="0" xfId="0" applyFill="1" applyBorder="1" applyAlignment="1">
      <alignment horizontal="distributed"/>
    </xf>
    <xf numFmtId="0" fontId="0" fillId="0" borderId="0" xfId="0" applyFont="1" applyFill="1" applyBorder="1" applyAlignment="1">
      <alignment horizontal="distributed" vertical="center"/>
    </xf>
    <xf numFmtId="49" fontId="46" fillId="0" borderId="0" xfId="0" applyNumberFormat="1" applyFont="1" applyFill="1" applyBorder="1" applyAlignment="1">
      <alignment horizontal="distributed" vertical="center"/>
    </xf>
    <xf numFmtId="0" fontId="2" fillId="0" borderId="0" xfId="22" applyFont="1" applyFill="1" applyBorder="1" applyAlignment="1">
      <alignment horizontal="distributed"/>
    </xf>
    <xf numFmtId="0" fontId="2" fillId="0" borderId="0" xfId="22" applyFont="1" applyFill="1" applyAlignment="1">
      <alignment horizontal="distributed" vertical="center"/>
    </xf>
    <xf numFmtId="49" fontId="35" fillId="0" borderId="0" xfId="20" applyNumberFormat="1" applyFont="1" applyFill="1" applyBorder="1" applyAlignment="1">
      <alignment wrapText="1"/>
    </xf>
    <xf numFmtId="188" fontId="6" fillId="0" borderId="0" xfId="20" applyNumberFormat="1" applyFont="1" applyFill="1" applyBorder="1" applyAlignment="1">
      <alignment horizontal="left" vertical="center" wrapText="1"/>
    </xf>
    <xf numFmtId="0" fontId="2" fillId="0" borderId="0" xfId="0" applyFont="1" applyFill="1" applyBorder="1" applyAlignment="1">
      <alignment horizontal="distributed" wrapText="1"/>
    </xf>
  </cellXfs>
  <cellStyles count="26">
    <cellStyle name="パーセント 2" xfId="1"/>
    <cellStyle name="ハイパーリンク" xfId="2" builtinId="8"/>
    <cellStyle name="桁区切り" xfId="3" builtinId="6"/>
    <cellStyle name="桁区切り 2" xfId="4"/>
    <cellStyle name="桁区切り 2 2" xfId="5"/>
    <cellStyle name="桁区切り 3" xfId="6"/>
    <cellStyle name="桁区切り 3 2" xfId="7"/>
    <cellStyle name="標準" xfId="0" builtinId="0"/>
    <cellStyle name="標準 10" xfId="8"/>
    <cellStyle name="標準 11" xfId="9"/>
    <cellStyle name="標準 2" xfId="10"/>
    <cellStyle name="標準 2 15" xfId="11"/>
    <cellStyle name="標準 2 2" xfId="12"/>
    <cellStyle name="標準 2 2 2" xfId="13"/>
    <cellStyle name="標準 3" xfId="14"/>
    <cellStyle name="標準 3 2" xfId="15"/>
    <cellStyle name="標準 4" xfId="16"/>
    <cellStyle name="標準 5" xfId="17"/>
    <cellStyle name="標準 6" xfId="18"/>
    <cellStyle name="標準 7" xfId="19"/>
    <cellStyle name="標準 8" xfId="20"/>
    <cellStyle name="標準 9" xfId="21"/>
    <cellStyle name="標準_A0110P" xfId="22"/>
    <cellStyle name="標準_A0220Y" xfId="23"/>
    <cellStyle name="標準_A1000P" xfId="24"/>
    <cellStyle name="標準_勤労（小）" xfId="25"/>
  </cellStyles>
  <dxfs count="1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466725</xdr:colOff>
      <xdr:row>16</xdr:row>
      <xdr:rowOff>200025</xdr:rowOff>
    </xdr:from>
    <xdr:to>
      <xdr:col>13</xdr:col>
      <xdr:colOff>847725</xdr:colOff>
      <xdr:row>27</xdr:row>
      <xdr:rowOff>222885</xdr:rowOff>
    </xdr:to>
    <xdr:sp macro="" textlink="">
      <xdr:nvSpPr>
        <xdr:cNvPr id="3" name="テキスト ボックス 2"/>
        <xdr:cNvSpPr txBox="1"/>
      </xdr:nvSpPr>
      <xdr:spPr>
        <a:xfrm>
          <a:off x="8543925" y="4095750"/>
          <a:ext cx="1962150" cy="2432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kumimoji="1" lang="en-US" altLang="ja-JP" sz="1000">
              <a:latin typeface="ＭＳ Ｐゴシック" pitchFamily="50" charset="-128"/>
              <a:ea typeface="ＭＳ Ｐゴシック" pitchFamily="50" charset="-128"/>
            </a:rPr>
            <a:t>【</a:t>
          </a:r>
          <a:r>
            <a:rPr kumimoji="1" lang="ja-JP" altLang="en-US" sz="1000">
              <a:latin typeface="ＭＳ Ｐゴシック" pitchFamily="50" charset="-128"/>
              <a:ea typeface="ＭＳ Ｐゴシック" pitchFamily="50" charset="-128"/>
            </a:rPr>
            <a:t>問い合わせ先</a:t>
          </a:r>
          <a:r>
            <a:rPr kumimoji="1" lang="en-US" altLang="ja-JP" sz="1000">
              <a:latin typeface="ＭＳ Ｐゴシック" pitchFamily="50" charset="-128"/>
              <a:ea typeface="ＭＳ Ｐゴシック" pitchFamily="50" charset="-128"/>
            </a:rPr>
            <a:t>】</a:t>
          </a:r>
        </a:p>
        <a:p>
          <a:pPr>
            <a:lnSpc>
              <a:spcPts val="1200"/>
            </a:lnSpc>
          </a:pP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千葉県総合企画部</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 </a:t>
          </a:r>
          <a:r>
            <a:rPr kumimoji="1" lang="ja-JP" altLang="en-US" sz="1000">
              <a:latin typeface="ＭＳ Ｐゴシック" pitchFamily="50" charset="-128"/>
              <a:ea typeface="ＭＳ Ｐゴシック" pitchFamily="50" charset="-128"/>
            </a:rPr>
            <a:t>統計課</a:t>
          </a: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産業連関表担当</a:t>
          </a:r>
        </a:p>
        <a:p>
          <a:pPr>
            <a:lnSpc>
              <a:spcPts val="1200"/>
            </a:lnSpc>
          </a:pP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260-8667</a:t>
          </a:r>
        </a:p>
        <a:p>
          <a:pPr>
            <a:lnSpc>
              <a:spcPts val="1200"/>
            </a:lnSpc>
          </a:pPr>
          <a:r>
            <a:rPr kumimoji="1" lang="ja-JP" altLang="en-US" sz="1000">
              <a:latin typeface="ＭＳ Ｐゴシック" pitchFamily="50" charset="-128"/>
              <a:ea typeface="ＭＳ Ｐゴシック" pitchFamily="50" charset="-128"/>
            </a:rPr>
            <a:t>千葉市中央区市場町１番１号</a:t>
          </a:r>
        </a:p>
        <a:p>
          <a:pPr>
            <a:lnSpc>
              <a:spcPts val="1200"/>
            </a:lnSpc>
          </a:pPr>
          <a:r>
            <a:rPr kumimoji="1" lang="ja-JP" altLang="en-US" sz="1000">
              <a:latin typeface="ＭＳ Ｐゴシック" pitchFamily="50" charset="-128"/>
              <a:ea typeface="ＭＳ Ｐゴシック" pitchFamily="50" charset="-128"/>
            </a:rPr>
            <a:t>電話</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223-2219</a:t>
          </a:r>
          <a:endParaRPr kumimoji="1" lang="ja-JP" altLang="en-US"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FAX</a:t>
          </a: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227-4458</a:t>
          </a:r>
          <a:endParaRPr kumimoji="1" lang="ja-JP" altLang="en-US"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E-mail</a:t>
          </a: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tkrenkan@mz.pref.chiba.lg.jp</a:t>
          </a:r>
        </a:p>
        <a:p>
          <a:pPr>
            <a:lnSpc>
              <a:spcPts val="12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85725</xdr:colOff>
      <xdr:row>41</xdr:row>
      <xdr:rowOff>28575</xdr:rowOff>
    </xdr:from>
    <xdr:to>
      <xdr:col>16</xdr:col>
      <xdr:colOff>85725</xdr:colOff>
      <xdr:row>42</xdr:row>
      <xdr:rowOff>219075</xdr:rowOff>
    </xdr:to>
    <xdr:sp macro="" textlink="">
      <xdr:nvSpPr>
        <xdr:cNvPr id="5" name="テキスト ボックス 4"/>
        <xdr:cNvSpPr txBox="1"/>
      </xdr:nvSpPr>
      <xdr:spPr>
        <a:xfrm>
          <a:off x="9144000" y="6781800"/>
          <a:ext cx="135255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nSpc>
              <a:spcPts val="1100"/>
            </a:lnSpc>
          </a:pPr>
          <a:r>
            <a:rPr kumimoji="1" lang="en-US" altLang="ja-JP" sz="900">
              <a:solidFill>
                <a:srgbClr val="FF0000"/>
              </a:solidFill>
              <a:latin typeface="ＭＳ Ｐゴシック" pitchFamily="50" charset="-128"/>
              <a:ea typeface="ＭＳ Ｐゴシック" pitchFamily="50" charset="-128"/>
            </a:rPr>
            <a:t>※</a:t>
          </a:r>
          <a:r>
            <a:rPr kumimoji="1" lang="ja-JP" altLang="en-US" sz="900">
              <a:solidFill>
                <a:srgbClr val="FF0000"/>
              </a:solidFill>
              <a:latin typeface="ＭＳ Ｐゴシック" pitchFamily="50" charset="-128"/>
              <a:ea typeface="ＭＳ Ｐゴシック" pitchFamily="50" charset="-128"/>
            </a:rPr>
            <a:t>　「自給率」シートで</a:t>
          </a:r>
          <a:endParaRPr kumimoji="1" lang="en-US" altLang="ja-JP" sz="900">
            <a:solidFill>
              <a:srgbClr val="FF0000"/>
            </a:solidFill>
            <a:latin typeface="ＭＳ Ｐゴシック" pitchFamily="50" charset="-128"/>
            <a:ea typeface="ＭＳ Ｐゴシック" pitchFamily="50" charset="-128"/>
          </a:endParaRPr>
        </a:p>
        <a:p>
          <a:r>
            <a:rPr kumimoji="1" lang="ja-JP" altLang="en-US" sz="900">
              <a:solidFill>
                <a:srgbClr val="FF0000"/>
              </a:solidFill>
              <a:latin typeface="ＭＳ Ｐゴシック" pitchFamily="50" charset="-128"/>
              <a:ea typeface="ＭＳ Ｐゴシック" pitchFamily="50" charset="-128"/>
            </a:rPr>
            <a:t>　設定を変更できます。</a:t>
          </a:r>
        </a:p>
      </xdr:txBody>
    </xdr:sp>
    <xdr:clientData/>
  </xdr:twoCellAnchor>
  <mc:AlternateContent xmlns:mc="http://schemas.openxmlformats.org/markup-compatibility/2006">
    <mc:Choice xmlns:a14="http://schemas.microsoft.com/office/drawing/2010/main" Requires="a14">
      <xdr:twoCellAnchor>
        <xdr:from>
          <xdr:col>60</xdr:col>
          <xdr:colOff>466725</xdr:colOff>
          <xdr:row>6</xdr:row>
          <xdr:rowOff>0</xdr:rowOff>
        </xdr:from>
        <xdr:to>
          <xdr:col>62</xdr:col>
          <xdr:colOff>257175</xdr:colOff>
          <xdr:row>7</xdr:row>
          <xdr:rowOff>57150</xdr:rowOff>
        </xdr:to>
        <xdr:sp macro="" textlink="">
          <xdr:nvSpPr>
            <xdr:cNvPr id="21507" name="Object 3" hidden="1">
              <a:extLst>
                <a:ext uri="{63B3BB69-23CF-44E3-9099-C40C66FF867C}">
                  <a14:compatExt spid="_x0000_s2150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30</xdr:col>
      <xdr:colOff>0</xdr:colOff>
      <xdr:row>6</xdr:row>
      <xdr:rowOff>95250</xdr:rowOff>
    </xdr:from>
    <xdr:to>
      <xdr:col>32</xdr:col>
      <xdr:colOff>51965</xdr:colOff>
      <xdr:row>20</xdr:row>
      <xdr:rowOff>128381</xdr:rowOff>
    </xdr:to>
    <xdr:sp macro="" textlink="">
      <xdr:nvSpPr>
        <xdr:cNvPr id="7" name="線吹き出し 2 (枠付き) 6"/>
        <xdr:cNvSpPr/>
      </xdr:nvSpPr>
      <xdr:spPr>
        <a:xfrm>
          <a:off x="18764250" y="1514475"/>
          <a:ext cx="975890" cy="2166731"/>
        </a:xfrm>
        <a:prstGeom prst="borderCallout2">
          <a:avLst>
            <a:gd name="adj1" fmla="val 617"/>
            <a:gd name="adj2" fmla="val 77483"/>
            <a:gd name="adj3" fmla="val -12274"/>
            <a:gd name="adj4" fmla="val 65510"/>
            <a:gd name="adj5" fmla="val -19622"/>
            <a:gd name="adj6" fmla="val 46050"/>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800">
              <a:solidFill>
                <a:schemeClr val="tx1"/>
              </a:solidFill>
            </a:rPr>
            <a:t>初期値は平成</a:t>
          </a:r>
          <a:r>
            <a:rPr kumimoji="1" lang="en-US" altLang="ja-JP" sz="800">
              <a:solidFill>
                <a:schemeClr val="tx1"/>
              </a:solidFill>
            </a:rPr>
            <a:t>27</a:t>
          </a:r>
          <a:r>
            <a:rPr kumimoji="1" lang="ja-JP" altLang="en-US" sz="800">
              <a:solidFill>
                <a:schemeClr val="tx1"/>
              </a:solidFill>
            </a:rPr>
            <a:t>年家計調査詳細結果表の年次・関東の消費。</a:t>
          </a:r>
          <a:endParaRPr kumimoji="1" lang="en-US" altLang="ja-JP" sz="800">
            <a:solidFill>
              <a:schemeClr val="tx1"/>
            </a:solidFill>
          </a:endParaRPr>
        </a:p>
        <a:p>
          <a:pPr algn="ctr"/>
          <a:endParaRPr kumimoji="1" lang="en-US" altLang="ja-JP" sz="800">
            <a:solidFill>
              <a:schemeClr val="tx1"/>
            </a:solidFill>
          </a:endParaRPr>
        </a:p>
        <a:p>
          <a:pPr algn="ctr"/>
          <a:r>
            <a:rPr kumimoji="1" lang="ja-JP" altLang="en-US" sz="800">
              <a:solidFill>
                <a:schemeClr val="tx1"/>
              </a:solidFill>
            </a:rPr>
            <a:t>（消費支出／実収入）</a:t>
          </a:r>
          <a:endParaRPr kumimoji="1" lang="en-US" altLang="ja-JP" sz="800">
            <a:solidFill>
              <a:schemeClr val="tx1"/>
            </a:solidFill>
          </a:endParaRPr>
        </a:p>
        <a:p>
          <a:pPr algn="ctr">
            <a:lnSpc>
              <a:spcPts val="900"/>
            </a:lnSpc>
          </a:pPr>
          <a:endParaRPr kumimoji="1" lang="en-US" altLang="ja-JP" sz="800">
            <a:solidFill>
              <a:schemeClr val="tx1"/>
            </a:solidFill>
          </a:endParaRPr>
        </a:p>
        <a:p>
          <a:pPr algn="l"/>
          <a:r>
            <a:rPr kumimoji="1" lang="ja-JP" altLang="en-US" sz="800">
              <a:solidFill>
                <a:schemeClr val="tx1"/>
              </a:solidFill>
            </a:rPr>
            <a:t>「消費転換率」シートで設定を変更できます。</a:t>
          </a:r>
        </a:p>
      </xdr:txBody>
    </xdr:sp>
    <xdr:clientData/>
  </xdr:twoCellAnchor>
  <xdr:twoCellAnchor>
    <xdr:from>
      <xdr:col>2</xdr:col>
      <xdr:colOff>962025</xdr:colOff>
      <xdr:row>0</xdr:row>
      <xdr:rowOff>38100</xdr:rowOff>
    </xdr:from>
    <xdr:to>
      <xdr:col>7</xdr:col>
      <xdr:colOff>931545</xdr:colOff>
      <xdr:row>0</xdr:row>
      <xdr:rowOff>533400</xdr:rowOff>
    </xdr:to>
    <xdr:sp macro="" textlink="">
      <xdr:nvSpPr>
        <xdr:cNvPr id="8" name="テキスト ボックス 7"/>
        <xdr:cNvSpPr txBox="1"/>
      </xdr:nvSpPr>
      <xdr:spPr>
        <a:xfrm>
          <a:off x="3276600" y="38100"/>
          <a:ext cx="4217670" cy="4953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lnSpc>
              <a:spcPts val="1200"/>
            </a:lnSpc>
          </a:pPr>
          <a:r>
            <a:rPr kumimoji="1" lang="ja-JP" altLang="en-US" sz="1000">
              <a:solidFill>
                <a:srgbClr val="FF0000"/>
              </a:solidFill>
              <a:latin typeface="HG丸ｺﾞｼｯｸM-PRO" pitchFamily="50" charset="-128"/>
              <a:ea typeface="HG丸ｺﾞｼｯｸM-PRO" pitchFamily="50" charset="-128"/>
            </a:rPr>
            <a:t>最終需要額を、</a:t>
          </a:r>
          <a:r>
            <a:rPr kumimoji="1" lang="en-US" altLang="ja-JP" sz="1000">
              <a:solidFill>
                <a:srgbClr val="FF0000"/>
              </a:solidFill>
              <a:latin typeface="HG丸ｺﾞｼｯｸM-PRO" pitchFamily="50" charset="-128"/>
              <a:ea typeface="HG丸ｺﾞｼｯｸM-PRO" pitchFamily="50" charset="-128"/>
            </a:rPr>
            <a:t>A</a:t>
          </a:r>
          <a:r>
            <a:rPr kumimoji="1" lang="ja-JP" altLang="en-US" sz="1000">
              <a:solidFill>
                <a:srgbClr val="FF0000"/>
              </a:solidFill>
              <a:latin typeface="HG丸ｺﾞｼｯｸM-PRO" pitchFamily="50" charset="-128"/>
              <a:ea typeface="HG丸ｺﾞｼｯｸM-PRO" pitchFamily="50" charset="-128"/>
            </a:rPr>
            <a:t>欄（</a:t>
          </a:r>
          <a:r>
            <a:rPr kumimoji="1" lang="en-US" altLang="ja-JP" sz="1000">
              <a:solidFill>
                <a:srgbClr val="FF0000"/>
              </a:solidFill>
              <a:latin typeface="HG丸ｺﾞｼｯｸM-PRO" pitchFamily="50" charset="-128"/>
              <a:ea typeface="HG丸ｺﾞｼｯｸM-PRO" pitchFamily="50" charset="-128"/>
            </a:rPr>
            <a:t>C</a:t>
          </a:r>
          <a:r>
            <a:rPr kumimoji="1" lang="ja-JP" altLang="en-US" sz="1000">
              <a:solidFill>
                <a:srgbClr val="FF0000"/>
              </a:solidFill>
              <a:latin typeface="HG丸ｺﾞｼｯｸM-PRO" pitchFamily="50" charset="-128"/>
              <a:ea typeface="HG丸ｺﾞｼｯｸM-PRO" pitchFamily="50" charset="-128"/>
            </a:rPr>
            <a:t>列）あるいは</a:t>
          </a:r>
          <a:r>
            <a:rPr kumimoji="1" lang="en-US" altLang="ja-JP" sz="1000">
              <a:solidFill>
                <a:srgbClr val="FF0000"/>
              </a:solidFill>
              <a:latin typeface="HG丸ｺﾞｼｯｸM-PRO" pitchFamily="50" charset="-128"/>
              <a:ea typeface="HG丸ｺﾞｼｯｸM-PRO" pitchFamily="50" charset="-128"/>
            </a:rPr>
            <a:t>F</a:t>
          </a:r>
          <a:r>
            <a:rPr kumimoji="1" lang="ja-JP" altLang="en-US" sz="1000">
              <a:solidFill>
                <a:srgbClr val="FF0000"/>
              </a:solidFill>
              <a:latin typeface="HG丸ｺﾞｼｯｸM-PRO" pitchFamily="50" charset="-128"/>
              <a:ea typeface="HG丸ｺﾞｼｯｸM-PRO" pitchFamily="50" charset="-128"/>
            </a:rPr>
            <a:t>欄（Ｊ列）に</a:t>
          </a:r>
          <a:endParaRPr kumimoji="1" lang="en-US" altLang="ja-JP" sz="1000">
            <a:solidFill>
              <a:srgbClr val="FF0000"/>
            </a:solidFill>
            <a:latin typeface="HG丸ｺﾞｼｯｸM-PRO" pitchFamily="50" charset="-128"/>
            <a:ea typeface="HG丸ｺﾞｼｯｸM-PRO" pitchFamily="50" charset="-128"/>
          </a:endParaRPr>
        </a:p>
        <a:p>
          <a:pPr algn="l">
            <a:lnSpc>
              <a:spcPts val="1200"/>
            </a:lnSpc>
          </a:pPr>
          <a:r>
            <a:rPr kumimoji="1" lang="ja-JP" altLang="en-US" sz="1000">
              <a:solidFill>
                <a:srgbClr val="FF0000"/>
              </a:solidFill>
              <a:latin typeface="HG丸ｺﾞｼｯｸM-PRO" pitchFamily="50" charset="-128"/>
              <a:ea typeface="HG丸ｺﾞｼｯｸM-PRO" pitchFamily="50" charset="-128"/>
            </a:rPr>
            <a:t>入力してください。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259080</xdr:colOff>
      <xdr:row>5</xdr:row>
      <xdr:rowOff>74295</xdr:rowOff>
    </xdr:from>
    <xdr:to>
      <xdr:col>8</xdr:col>
      <xdr:colOff>443841</xdr:colOff>
      <xdr:row>16</xdr:row>
      <xdr:rowOff>120015</xdr:rowOff>
    </xdr:to>
    <xdr:sp macro="" textlink="">
      <xdr:nvSpPr>
        <xdr:cNvPr id="2" name="線吹き出し 2 (枠付き) 1"/>
        <xdr:cNvSpPr/>
      </xdr:nvSpPr>
      <xdr:spPr>
        <a:xfrm>
          <a:off x="5459730" y="1741170"/>
          <a:ext cx="2242161" cy="2141220"/>
        </a:xfrm>
        <a:prstGeom prst="borderCallout2">
          <a:avLst>
            <a:gd name="adj1" fmla="val -670"/>
            <a:gd name="adj2" fmla="val 27198"/>
            <a:gd name="adj3" fmla="val -8941"/>
            <a:gd name="adj4" fmla="val 12517"/>
            <a:gd name="adj5" fmla="val -11692"/>
            <a:gd name="adj6" fmla="val -7419"/>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50">
              <a:solidFill>
                <a:sysClr val="windowText" lastClr="000000"/>
              </a:solidFill>
              <a:latin typeface="HG丸ｺﾞｼｯｸM-PRO" pitchFamily="50" charset="-128"/>
              <a:ea typeface="HG丸ｺﾞｼｯｸM-PRO" pitchFamily="50" charset="-128"/>
            </a:rPr>
            <a:t>　最終需要が県内で調達される</a:t>
          </a:r>
          <a:endParaRPr kumimoji="1" lang="en-US" altLang="ja-JP" sz="950">
            <a:solidFill>
              <a:sysClr val="windowText" lastClr="000000"/>
            </a:solidFill>
            <a:latin typeface="HG丸ｺﾞｼｯｸM-PRO" pitchFamily="50" charset="-128"/>
            <a:ea typeface="HG丸ｺﾞｼｯｸM-PRO" pitchFamily="50" charset="-128"/>
          </a:endParaRPr>
        </a:p>
        <a:p>
          <a:pPr algn="l"/>
          <a:r>
            <a:rPr kumimoji="1" lang="ja-JP" altLang="en-US" sz="950">
              <a:solidFill>
                <a:sysClr val="windowText" lastClr="000000"/>
              </a:solidFill>
              <a:latin typeface="HG丸ｺﾞｼｯｸM-PRO" pitchFamily="50" charset="-128"/>
              <a:ea typeface="HG丸ｺﾞｼｯｸM-PRO" pitchFamily="50" charset="-128"/>
            </a:rPr>
            <a:t>割合（県産品等）を設定（自給率）します。</a:t>
          </a:r>
        </a:p>
        <a:p>
          <a:pPr algn="l"/>
          <a:endParaRPr kumimoji="1" lang="en-US" altLang="ja-JP" sz="950">
            <a:solidFill>
              <a:sysClr val="windowText" lastClr="000000"/>
            </a:solidFill>
            <a:latin typeface="HG丸ｺﾞｼｯｸM-PRO" pitchFamily="50" charset="-128"/>
            <a:ea typeface="HG丸ｺﾞｼｯｸM-PRO" pitchFamily="50" charset="-128"/>
          </a:endParaRPr>
        </a:p>
        <a:p>
          <a:pPr algn="l">
            <a:lnSpc>
              <a:spcPts val="1100"/>
            </a:lnSpc>
          </a:pPr>
          <a:r>
            <a:rPr kumimoji="1" lang="ja-JP" altLang="en-US" sz="950">
              <a:solidFill>
                <a:sysClr val="windowText" lastClr="000000"/>
              </a:solidFill>
              <a:latin typeface="HG丸ｺﾞｼｯｸM-PRO" pitchFamily="50" charset="-128"/>
              <a:ea typeface="HG丸ｺﾞｼｯｸM-PRO" pitchFamily="50" charset="-128"/>
            </a:rPr>
            <a:t>　すべて県内で調達される場合は設定欄の該当部門に「</a:t>
          </a:r>
          <a:r>
            <a:rPr kumimoji="1" lang="en-US" altLang="ja-JP" sz="950">
              <a:solidFill>
                <a:sysClr val="windowText" lastClr="000000"/>
              </a:solidFill>
              <a:latin typeface="HG丸ｺﾞｼｯｸM-PRO" pitchFamily="50" charset="-128"/>
              <a:ea typeface="HG丸ｺﾞｼｯｸM-PRO" pitchFamily="50" charset="-128"/>
            </a:rPr>
            <a:t>1</a:t>
          </a:r>
          <a:r>
            <a:rPr kumimoji="1" lang="ja-JP" altLang="en-US" sz="950">
              <a:solidFill>
                <a:sysClr val="windowText" lastClr="000000"/>
              </a:solidFill>
              <a:latin typeface="HG丸ｺﾞｼｯｸM-PRO" pitchFamily="50" charset="-128"/>
              <a:ea typeface="HG丸ｺﾞｼｯｸM-PRO" pitchFamily="50" charset="-128"/>
            </a:rPr>
            <a:t>」を入力し、不明の場合は空欄のままにします。（千葉県産業連関表で計算した自給率が適用されます。）</a:t>
          </a:r>
        </a:p>
      </xdr:txBody>
    </xdr:sp>
    <xdr:clientData/>
  </xdr:twoCellAnchor>
  <xdr:twoCellAnchor>
    <xdr:from>
      <xdr:col>2</xdr:col>
      <xdr:colOff>708661</xdr:colOff>
      <xdr:row>1</xdr:row>
      <xdr:rowOff>30480</xdr:rowOff>
    </xdr:from>
    <xdr:to>
      <xdr:col>5</xdr:col>
      <xdr:colOff>209551</xdr:colOff>
      <xdr:row>1</xdr:row>
      <xdr:rowOff>476250</xdr:rowOff>
    </xdr:to>
    <xdr:sp macro="" textlink="">
      <xdr:nvSpPr>
        <xdr:cNvPr id="3" name="テキスト ボックス 2"/>
        <xdr:cNvSpPr txBox="1"/>
      </xdr:nvSpPr>
      <xdr:spPr>
        <a:xfrm>
          <a:off x="3699511" y="373380"/>
          <a:ext cx="1634490" cy="445770"/>
        </a:xfrm>
        <a:prstGeom prst="rect">
          <a:avLst/>
        </a:prstGeom>
        <a:solidFill>
          <a:schemeClr val="lt1"/>
        </a:solidFill>
        <a:ln w="6350" cmpd="sng">
          <a:no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100">
              <a:latin typeface="ＭＳ Ｐゴシック" pitchFamily="50" charset="-128"/>
              <a:ea typeface="ＭＳ Ｐゴシック" pitchFamily="50" charset="-128"/>
            </a:rPr>
            <a:t>　　</a:t>
          </a:r>
          <a:r>
            <a:rPr kumimoji="1" lang="ja-JP" altLang="en-US" sz="1050">
              <a:latin typeface="ＭＳ Ｐゴシック" pitchFamily="50" charset="-128"/>
              <a:ea typeface="ＭＳ Ｐゴシック" pitchFamily="50" charset="-128"/>
            </a:rPr>
            <a:t>　　　</a:t>
          </a:r>
          <a:r>
            <a:rPr kumimoji="1" lang="ja-JP" altLang="en-US" sz="1050" u="none">
              <a:latin typeface="ＭＳ Ｐゴシック" pitchFamily="50" charset="-128"/>
              <a:ea typeface="ＭＳ Ｐゴシック" pitchFamily="50" charset="-128"/>
            </a:rPr>
            <a:t>移輸入計</a:t>
          </a:r>
          <a:r>
            <a:rPr kumimoji="1" lang="ja-JP" altLang="en-US" sz="1050" u="sng">
              <a:latin typeface="ＭＳ Ｐゴシック" pitchFamily="50" charset="-128"/>
              <a:ea typeface="ＭＳ Ｐゴシック" pitchFamily="50" charset="-128"/>
            </a:rPr>
            <a:t>　　　　　</a:t>
          </a:r>
          <a:r>
            <a:rPr kumimoji="1" lang="ja-JP" altLang="en-US" sz="1050">
              <a:latin typeface="ＭＳ Ｐゴシック" pitchFamily="50" charset="-128"/>
              <a:ea typeface="ＭＳ Ｐゴシック" pitchFamily="50" charset="-128"/>
            </a:rPr>
            <a:t>　　　　　</a:t>
          </a:r>
          <a:r>
            <a:rPr kumimoji="1" lang="ja-JP" altLang="en-US" sz="1050" baseline="0">
              <a:latin typeface="ＭＳ Ｐゴシック" pitchFamily="50" charset="-128"/>
              <a:ea typeface="ＭＳ Ｐゴシック" pitchFamily="50" charset="-128"/>
            </a:rPr>
            <a:t>   </a:t>
          </a:r>
          <a:endParaRPr kumimoji="1" lang="en-US" altLang="ja-JP" sz="1050" baseline="0">
            <a:latin typeface="ＭＳ Ｐゴシック" pitchFamily="50" charset="-128"/>
            <a:ea typeface="ＭＳ Ｐゴシック" pitchFamily="50" charset="-128"/>
          </a:endParaRPr>
        </a:p>
        <a:p>
          <a:pPr>
            <a:lnSpc>
              <a:spcPts val="1300"/>
            </a:lnSpc>
          </a:pPr>
          <a:r>
            <a:rPr kumimoji="1" lang="ja-JP" altLang="en-US" sz="1050">
              <a:latin typeface="ＭＳ Ｐゴシック" pitchFamily="50" charset="-128"/>
              <a:ea typeface="ＭＳ Ｐゴシック" pitchFamily="50" charset="-128"/>
            </a:rPr>
            <a:t>       </a:t>
          </a:r>
          <a:r>
            <a:rPr kumimoji="1" lang="ja-JP" altLang="en-US" sz="1050">
              <a:solidFill>
                <a:sysClr val="windowText" lastClr="000000"/>
              </a:solidFill>
              <a:latin typeface="ＭＳ Ｐゴシック" pitchFamily="50" charset="-128"/>
              <a:ea typeface="ＭＳ Ｐゴシック" pitchFamily="50" charset="-128"/>
            </a:rPr>
            <a:t>県内需要合計</a:t>
          </a:r>
        </a:p>
      </xdr:txBody>
    </xdr:sp>
    <xdr:clientData/>
  </xdr:twoCellAnchor>
  <xdr:twoCellAnchor>
    <xdr:from>
      <xdr:col>2</xdr:col>
      <xdr:colOff>723900</xdr:colOff>
      <xdr:row>1</xdr:row>
      <xdr:rowOff>238272</xdr:rowOff>
    </xdr:from>
    <xdr:to>
      <xdr:col>5</xdr:col>
      <xdr:colOff>76200</xdr:colOff>
      <xdr:row>1</xdr:row>
      <xdr:rowOff>238272</xdr:rowOff>
    </xdr:to>
    <xdr:cxnSp macro="">
      <xdr:nvCxnSpPr>
        <xdr:cNvPr id="5" name="直線コネクタ 4"/>
        <xdr:cNvCxnSpPr/>
      </xdr:nvCxnSpPr>
      <xdr:spPr>
        <a:xfrm>
          <a:off x="3714750" y="581172"/>
          <a:ext cx="14859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xdr:row>
      <xdr:rowOff>114300</xdr:rowOff>
    </xdr:from>
    <xdr:to>
      <xdr:col>2</xdr:col>
      <xdr:colOff>676275</xdr:colOff>
      <xdr:row>1</xdr:row>
      <xdr:rowOff>510540</xdr:rowOff>
    </xdr:to>
    <xdr:sp macro="" textlink="">
      <xdr:nvSpPr>
        <xdr:cNvPr id="10" name="テキスト ボックス 9"/>
        <xdr:cNvSpPr txBox="1"/>
      </xdr:nvSpPr>
      <xdr:spPr>
        <a:xfrm>
          <a:off x="2990850" y="457200"/>
          <a:ext cx="676275" cy="396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Ins="0" rtlCol="0" anchor="t"/>
        <a:lstStyle/>
        <a:p>
          <a:pPr algn="r"/>
          <a:r>
            <a:rPr kumimoji="1" lang="ja-JP" altLang="en-US" sz="1050">
              <a:latin typeface="ＭＳ Ｐゴシック" pitchFamily="50" charset="-128"/>
              <a:ea typeface="ＭＳ Ｐゴシック" pitchFamily="50" charset="-128"/>
            </a:rPr>
            <a:t>１－</a:t>
          </a:r>
        </a:p>
      </xdr:txBody>
    </xdr:sp>
    <xdr:clientData/>
  </xdr:twoCellAnchor>
  <xdr:twoCellAnchor>
    <xdr:from>
      <xdr:col>2</xdr:col>
      <xdr:colOff>544830</xdr:colOff>
      <xdr:row>1</xdr:row>
      <xdr:rowOff>413385</xdr:rowOff>
    </xdr:from>
    <xdr:to>
      <xdr:col>2</xdr:col>
      <xdr:colOff>544830</xdr:colOff>
      <xdr:row>1</xdr:row>
      <xdr:rowOff>504825</xdr:rowOff>
    </xdr:to>
    <xdr:cxnSp macro="">
      <xdr:nvCxnSpPr>
        <xdr:cNvPr id="9" name="直線矢印コネクタ 8"/>
        <xdr:cNvCxnSpPr/>
      </xdr:nvCxnSpPr>
      <xdr:spPr>
        <a:xfrm>
          <a:off x="3535680" y="756285"/>
          <a:ext cx="0" cy="91440"/>
        </a:xfrm>
        <a:prstGeom prst="straightConnector1">
          <a:avLst/>
        </a:prstGeom>
        <a:ln w="6350">
          <a:prstDash val="sysDash"/>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904875</xdr:colOff>
      <xdr:row>15</xdr:row>
      <xdr:rowOff>76200</xdr:rowOff>
    </xdr:from>
    <xdr:to>
      <xdr:col>6</xdr:col>
      <xdr:colOff>1162050</xdr:colOff>
      <xdr:row>16</xdr:row>
      <xdr:rowOff>238125</xdr:rowOff>
    </xdr:to>
    <xdr:sp macro="" textlink="">
      <xdr:nvSpPr>
        <xdr:cNvPr id="38162" name="AutoShape 1"/>
        <xdr:cNvSpPr>
          <a:spLocks noChangeArrowheads="1"/>
        </xdr:cNvSpPr>
      </xdr:nvSpPr>
      <xdr:spPr bwMode="auto">
        <a:xfrm>
          <a:off x="5676900" y="4524375"/>
          <a:ext cx="257175" cy="361950"/>
        </a:xfrm>
        <a:prstGeom prst="downArrow">
          <a:avLst>
            <a:gd name="adj1" fmla="val 50000"/>
            <a:gd name="adj2" fmla="val 35185"/>
          </a:avLst>
        </a:prstGeom>
        <a:solidFill>
          <a:srgbClr val="CC99FF"/>
        </a:solidFill>
        <a:ln w="19050">
          <a:solidFill>
            <a:srgbClr val="800080"/>
          </a:solidFill>
          <a:miter lim="800000"/>
          <a:headEnd/>
          <a:tailEnd/>
        </a:ln>
      </xdr:spPr>
    </xdr:sp>
    <xdr:clientData/>
  </xdr:twoCellAnchor>
  <xdr:twoCellAnchor>
    <xdr:from>
      <xdr:col>6</xdr:col>
      <xdr:colOff>942975</xdr:colOff>
      <xdr:row>22</xdr:row>
      <xdr:rowOff>76200</xdr:rowOff>
    </xdr:from>
    <xdr:to>
      <xdr:col>6</xdr:col>
      <xdr:colOff>1190625</xdr:colOff>
      <xdr:row>22</xdr:row>
      <xdr:rowOff>438150</xdr:rowOff>
    </xdr:to>
    <xdr:sp macro="" textlink="">
      <xdr:nvSpPr>
        <xdr:cNvPr id="38163" name="AutoShape 3"/>
        <xdr:cNvSpPr>
          <a:spLocks noChangeArrowheads="1"/>
        </xdr:cNvSpPr>
      </xdr:nvSpPr>
      <xdr:spPr bwMode="auto">
        <a:xfrm>
          <a:off x="5715000" y="6867525"/>
          <a:ext cx="247650" cy="361950"/>
        </a:xfrm>
        <a:prstGeom prst="downArrow">
          <a:avLst>
            <a:gd name="adj1" fmla="val 50000"/>
            <a:gd name="adj2" fmla="val 36538"/>
          </a:avLst>
        </a:prstGeom>
        <a:solidFill>
          <a:srgbClr val="C0C0C0"/>
        </a:solidFill>
        <a:ln w="19050">
          <a:solidFill>
            <a:srgbClr val="000000"/>
          </a:solidFill>
          <a:miter lim="800000"/>
          <a:headEnd/>
          <a:tailEnd/>
        </a:ln>
      </xdr:spPr>
    </xdr:sp>
    <xdr:clientData/>
  </xdr:twoCellAnchor>
  <xdr:twoCellAnchor>
    <xdr:from>
      <xdr:col>6</xdr:col>
      <xdr:colOff>914400</xdr:colOff>
      <xdr:row>25</xdr:row>
      <xdr:rowOff>66675</xdr:rowOff>
    </xdr:from>
    <xdr:to>
      <xdr:col>6</xdr:col>
      <xdr:colOff>1190625</xdr:colOff>
      <xdr:row>25</xdr:row>
      <xdr:rowOff>428625</xdr:rowOff>
    </xdr:to>
    <xdr:sp macro="" textlink="">
      <xdr:nvSpPr>
        <xdr:cNvPr id="38164" name="AutoShape 4"/>
        <xdr:cNvSpPr>
          <a:spLocks noChangeArrowheads="1"/>
        </xdr:cNvSpPr>
      </xdr:nvSpPr>
      <xdr:spPr bwMode="auto">
        <a:xfrm>
          <a:off x="5686425" y="7867650"/>
          <a:ext cx="276225" cy="361950"/>
        </a:xfrm>
        <a:prstGeom prst="downArrow">
          <a:avLst>
            <a:gd name="adj1" fmla="val 50000"/>
            <a:gd name="adj2" fmla="val 32759"/>
          </a:avLst>
        </a:prstGeom>
        <a:solidFill>
          <a:srgbClr val="C0C0C0"/>
        </a:solidFill>
        <a:ln w="19050">
          <a:solidFill>
            <a:srgbClr val="000000"/>
          </a:solidFill>
          <a:miter lim="800000"/>
          <a:headEnd/>
          <a:tailEnd/>
        </a:ln>
      </xdr:spPr>
    </xdr:sp>
    <xdr:clientData/>
  </xdr:twoCellAnchor>
  <xdr:twoCellAnchor>
    <xdr:from>
      <xdr:col>6</xdr:col>
      <xdr:colOff>895350</xdr:colOff>
      <xdr:row>28</xdr:row>
      <xdr:rowOff>76200</xdr:rowOff>
    </xdr:from>
    <xdr:to>
      <xdr:col>6</xdr:col>
      <xdr:colOff>1190625</xdr:colOff>
      <xdr:row>29</xdr:row>
      <xdr:rowOff>266700</xdr:rowOff>
    </xdr:to>
    <xdr:sp macro="" textlink="">
      <xdr:nvSpPr>
        <xdr:cNvPr id="38165" name="AutoShape 5"/>
        <xdr:cNvSpPr>
          <a:spLocks noChangeArrowheads="1"/>
        </xdr:cNvSpPr>
      </xdr:nvSpPr>
      <xdr:spPr bwMode="auto">
        <a:xfrm>
          <a:off x="5667375" y="8886825"/>
          <a:ext cx="295275" cy="400050"/>
        </a:xfrm>
        <a:prstGeom prst="downArrow">
          <a:avLst>
            <a:gd name="adj1" fmla="val 50000"/>
            <a:gd name="adj2" fmla="val 33871"/>
          </a:avLst>
        </a:prstGeom>
        <a:solidFill>
          <a:srgbClr val="CC99FF"/>
        </a:solidFill>
        <a:ln w="19050">
          <a:solidFill>
            <a:srgbClr val="800080"/>
          </a:solidFill>
          <a:miter lim="800000"/>
          <a:headEnd/>
          <a:tailEnd/>
        </a:ln>
      </xdr:spPr>
    </xdr:sp>
    <xdr:clientData/>
  </xdr:twoCellAnchor>
  <xdr:twoCellAnchor>
    <xdr:from>
      <xdr:col>6</xdr:col>
      <xdr:colOff>952500</xdr:colOff>
      <xdr:row>7</xdr:row>
      <xdr:rowOff>85725</xdr:rowOff>
    </xdr:from>
    <xdr:to>
      <xdr:col>6</xdr:col>
      <xdr:colOff>1190625</xdr:colOff>
      <xdr:row>8</xdr:row>
      <xdr:rowOff>428625</xdr:rowOff>
    </xdr:to>
    <xdr:sp macro="" textlink="">
      <xdr:nvSpPr>
        <xdr:cNvPr id="38166" name="AutoShape 7"/>
        <xdr:cNvSpPr>
          <a:spLocks noChangeArrowheads="1"/>
        </xdr:cNvSpPr>
      </xdr:nvSpPr>
      <xdr:spPr bwMode="auto">
        <a:xfrm>
          <a:off x="5724525" y="2085975"/>
          <a:ext cx="238125" cy="552450"/>
        </a:xfrm>
        <a:prstGeom prst="downArrow">
          <a:avLst>
            <a:gd name="adj1" fmla="val 50000"/>
            <a:gd name="adj2" fmla="val 58000"/>
          </a:avLst>
        </a:prstGeom>
        <a:solidFill>
          <a:srgbClr val="99CCFF"/>
        </a:solidFill>
        <a:ln w="19050">
          <a:solidFill>
            <a:srgbClr val="000080"/>
          </a:solidFill>
          <a:miter lim="800000"/>
          <a:headEnd/>
          <a:tailEnd/>
        </a:ln>
      </xdr:spPr>
    </xdr:sp>
    <xdr:clientData/>
  </xdr:twoCellAnchor>
  <xdr:twoCellAnchor>
    <xdr:from>
      <xdr:col>14</xdr:col>
      <xdr:colOff>228600</xdr:colOff>
      <xdr:row>7</xdr:row>
      <xdr:rowOff>28575</xdr:rowOff>
    </xdr:from>
    <xdr:to>
      <xdr:col>14</xdr:col>
      <xdr:colOff>400050</xdr:colOff>
      <xdr:row>21</xdr:row>
      <xdr:rowOff>0</xdr:rowOff>
    </xdr:to>
    <xdr:sp macro="" textlink="">
      <xdr:nvSpPr>
        <xdr:cNvPr id="38167" name="Freeform 10"/>
        <xdr:cNvSpPr>
          <a:spLocks/>
        </xdr:cNvSpPr>
      </xdr:nvSpPr>
      <xdr:spPr bwMode="auto">
        <a:xfrm flipH="1">
          <a:off x="13544550" y="2028825"/>
          <a:ext cx="171450" cy="4486275"/>
        </a:xfrm>
        <a:custGeom>
          <a:avLst/>
          <a:gdLst>
            <a:gd name="T0" fmla="*/ 0 w 1"/>
            <a:gd name="T1" fmla="*/ 0 h 363"/>
            <a:gd name="T2" fmla="*/ 0 w 1"/>
            <a:gd name="T3" fmla="*/ 2147483646 h 363"/>
            <a:gd name="T4" fmla="*/ 0 60000 65536"/>
            <a:gd name="T5" fmla="*/ 0 60000 65536"/>
            <a:gd name="T6" fmla="*/ 0 w 1"/>
            <a:gd name="T7" fmla="*/ 0 h 363"/>
            <a:gd name="T8" fmla="*/ 1 w 1"/>
            <a:gd name="T9" fmla="*/ 363 h 363"/>
          </a:gdLst>
          <a:ahLst/>
          <a:cxnLst>
            <a:cxn ang="T4">
              <a:pos x="T0" y="T1"/>
            </a:cxn>
            <a:cxn ang="T5">
              <a:pos x="T2" y="T3"/>
            </a:cxn>
          </a:cxnLst>
          <a:rect l="T6" t="T7" r="T8" b="T9"/>
          <a:pathLst>
            <a:path w="1" h="363">
              <a:moveTo>
                <a:pt x="0" y="0"/>
              </a:moveTo>
              <a:lnTo>
                <a:pt x="0" y="363"/>
              </a:lnTo>
            </a:path>
          </a:pathLst>
        </a:custGeom>
        <a:noFill/>
        <a:ln w="1905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21</xdr:row>
      <xdr:rowOff>28575</xdr:rowOff>
    </xdr:from>
    <xdr:to>
      <xdr:col>14</xdr:col>
      <xdr:colOff>400050</xdr:colOff>
      <xdr:row>21</xdr:row>
      <xdr:rowOff>47625</xdr:rowOff>
    </xdr:to>
    <xdr:sp macro="" textlink="">
      <xdr:nvSpPr>
        <xdr:cNvPr id="38168" name="Line 11"/>
        <xdr:cNvSpPr>
          <a:spLocks noChangeShapeType="1"/>
        </xdr:cNvSpPr>
      </xdr:nvSpPr>
      <xdr:spPr bwMode="auto">
        <a:xfrm flipH="1" flipV="1">
          <a:off x="8334375" y="6543675"/>
          <a:ext cx="5381625" cy="19050"/>
        </a:xfrm>
        <a:prstGeom prst="line">
          <a:avLst/>
        </a:prstGeom>
        <a:noFill/>
        <a:ln w="190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0</xdr:rowOff>
    </xdr:from>
    <xdr:to>
      <xdr:col>13</xdr:col>
      <xdr:colOff>0</xdr:colOff>
      <xdr:row>21</xdr:row>
      <xdr:rowOff>9525</xdr:rowOff>
    </xdr:to>
    <xdr:sp macro="" textlink="">
      <xdr:nvSpPr>
        <xdr:cNvPr id="38169" name="Line 12"/>
        <xdr:cNvSpPr>
          <a:spLocks noChangeShapeType="1"/>
        </xdr:cNvSpPr>
      </xdr:nvSpPr>
      <xdr:spPr bwMode="auto">
        <a:xfrm>
          <a:off x="12734925" y="5734050"/>
          <a:ext cx="0" cy="79057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3</xdr:row>
      <xdr:rowOff>57150</xdr:rowOff>
    </xdr:from>
    <xdr:to>
      <xdr:col>7</xdr:col>
      <xdr:colOff>657225</xdr:colOff>
      <xdr:row>4</xdr:row>
      <xdr:rowOff>209550</xdr:rowOff>
    </xdr:to>
    <xdr:sp macro="" textlink="">
      <xdr:nvSpPr>
        <xdr:cNvPr id="38170" name="AutoShape 13"/>
        <xdr:cNvSpPr>
          <a:spLocks noChangeArrowheads="1"/>
        </xdr:cNvSpPr>
      </xdr:nvSpPr>
      <xdr:spPr bwMode="auto">
        <a:xfrm>
          <a:off x="6858000" y="762000"/>
          <a:ext cx="257175" cy="361950"/>
        </a:xfrm>
        <a:prstGeom prst="downArrow">
          <a:avLst>
            <a:gd name="adj1" fmla="val 50000"/>
            <a:gd name="adj2" fmla="val 44913"/>
          </a:avLst>
        </a:prstGeom>
        <a:solidFill>
          <a:srgbClr val="FFCC99"/>
        </a:solidFill>
        <a:ln w="19050">
          <a:solidFill>
            <a:srgbClr val="FF0000"/>
          </a:solidFill>
          <a:miter lim="800000"/>
          <a:headEnd/>
          <a:tailEnd/>
        </a:ln>
      </xdr:spPr>
    </xdr:sp>
    <xdr:clientData/>
  </xdr:twoCellAnchor>
  <xdr:twoCellAnchor>
    <xdr:from>
      <xdr:col>4</xdr:col>
      <xdr:colOff>57150</xdr:colOff>
      <xdr:row>6</xdr:row>
      <xdr:rowOff>219075</xdr:rowOff>
    </xdr:from>
    <xdr:to>
      <xdr:col>4</xdr:col>
      <xdr:colOff>1247775</xdr:colOff>
      <xdr:row>7</xdr:row>
      <xdr:rowOff>104775</xdr:rowOff>
    </xdr:to>
    <xdr:sp macro="" textlink="">
      <xdr:nvSpPr>
        <xdr:cNvPr id="38171" name="AutoShape 14"/>
        <xdr:cNvSpPr>
          <a:spLocks noChangeArrowheads="1"/>
        </xdr:cNvSpPr>
      </xdr:nvSpPr>
      <xdr:spPr bwMode="auto">
        <a:xfrm>
          <a:off x="2114550" y="1857375"/>
          <a:ext cx="1190625" cy="247650"/>
        </a:xfrm>
        <a:prstGeom prst="leftArrow">
          <a:avLst>
            <a:gd name="adj1" fmla="val 50000"/>
            <a:gd name="adj2" fmla="val 120192"/>
          </a:avLst>
        </a:prstGeom>
        <a:solidFill>
          <a:srgbClr val="FFFFFF"/>
        </a:solidFill>
        <a:ln w="9525">
          <a:solidFill>
            <a:srgbClr val="000000"/>
          </a:solidFill>
          <a:miter lim="800000"/>
          <a:headEnd/>
          <a:tailEnd/>
        </a:ln>
      </xdr:spPr>
    </xdr:sp>
    <xdr:clientData/>
  </xdr:twoCellAnchor>
  <xdr:twoCellAnchor>
    <xdr:from>
      <xdr:col>4</xdr:col>
      <xdr:colOff>57150</xdr:colOff>
      <xdr:row>18</xdr:row>
      <xdr:rowOff>276225</xdr:rowOff>
    </xdr:from>
    <xdr:to>
      <xdr:col>4</xdr:col>
      <xdr:colOff>1247775</xdr:colOff>
      <xdr:row>19</xdr:row>
      <xdr:rowOff>142875</xdr:rowOff>
    </xdr:to>
    <xdr:sp macro="" textlink="">
      <xdr:nvSpPr>
        <xdr:cNvPr id="38172" name="AutoShape 17"/>
        <xdr:cNvSpPr>
          <a:spLocks noChangeArrowheads="1"/>
        </xdr:cNvSpPr>
      </xdr:nvSpPr>
      <xdr:spPr bwMode="auto">
        <a:xfrm>
          <a:off x="2114550" y="5648325"/>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4</xdr:col>
      <xdr:colOff>47625</xdr:colOff>
      <xdr:row>31</xdr:row>
      <xdr:rowOff>238125</xdr:rowOff>
    </xdr:from>
    <xdr:to>
      <xdr:col>4</xdr:col>
      <xdr:colOff>1238250</xdr:colOff>
      <xdr:row>32</xdr:row>
      <xdr:rowOff>104775</xdr:rowOff>
    </xdr:to>
    <xdr:sp macro="" textlink="">
      <xdr:nvSpPr>
        <xdr:cNvPr id="38173" name="AutoShape 18"/>
        <xdr:cNvSpPr>
          <a:spLocks noChangeArrowheads="1"/>
        </xdr:cNvSpPr>
      </xdr:nvSpPr>
      <xdr:spPr bwMode="auto">
        <a:xfrm>
          <a:off x="2105025" y="9886950"/>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9</xdr:col>
      <xdr:colOff>85725</xdr:colOff>
      <xdr:row>18</xdr:row>
      <xdr:rowOff>95250</xdr:rowOff>
    </xdr:from>
    <xdr:to>
      <xdr:col>10</xdr:col>
      <xdr:colOff>609600</xdr:colOff>
      <xdr:row>18</xdr:row>
      <xdr:rowOff>314325</xdr:rowOff>
    </xdr:to>
    <xdr:sp macro="" textlink="">
      <xdr:nvSpPr>
        <xdr:cNvPr id="38174" name="AutoShape 20"/>
        <xdr:cNvSpPr>
          <a:spLocks noChangeArrowheads="1"/>
        </xdr:cNvSpPr>
      </xdr:nvSpPr>
      <xdr:spPr bwMode="auto">
        <a:xfrm>
          <a:off x="8391525" y="54673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6</xdr:col>
      <xdr:colOff>904875</xdr:colOff>
      <xdr:row>11</xdr:row>
      <xdr:rowOff>76200</xdr:rowOff>
    </xdr:from>
    <xdr:to>
      <xdr:col>6</xdr:col>
      <xdr:colOff>1171575</xdr:colOff>
      <xdr:row>12</xdr:row>
      <xdr:rowOff>419100</xdr:rowOff>
    </xdr:to>
    <xdr:sp macro="" textlink="">
      <xdr:nvSpPr>
        <xdr:cNvPr id="38175" name="AutoShape 24"/>
        <xdr:cNvSpPr>
          <a:spLocks noChangeArrowheads="1"/>
        </xdr:cNvSpPr>
      </xdr:nvSpPr>
      <xdr:spPr bwMode="auto">
        <a:xfrm>
          <a:off x="5676900" y="3438525"/>
          <a:ext cx="266700" cy="361950"/>
        </a:xfrm>
        <a:prstGeom prst="downArrow">
          <a:avLst>
            <a:gd name="adj1" fmla="val 50000"/>
            <a:gd name="adj2" fmla="val 33929"/>
          </a:avLst>
        </a:prstGeom>
        <a:solidFill>
          <a:srgbClr val="FFCC99"/>
        </a:solidFill>
        <a:ln w="19050">
          <a:solidFill>
            <a:srgbClr val="FF0000"/>
          </a:solidFill>
          <a:miter lim="800000"/>
          <a:headEnd/>
          <a:tailEnd/>
        </a:ln>
      </xdr:spPr>
    </xdr:sp>
    <xdr:clientData/>
  </xdr:twoCellAnchor>
  <xdr:twoCellAnchor>
    <xdr:from>
      <xdr:col>9</xdr:col>
      <xdr:colOff>76200</xdr:colOff>
      <xdr:row>31</xdr:row>
      <xdr:rowOff>85725</xdr:rowOff>
    </xdr:from>
    <xdr:to>
      <xdr:col>10</xdr:col>
      <xdr:colOff>600075</xdr:colOff>
      <xdr:row>31</xdr:row>
      <xdr:rowOff>304800</xdr:rowOff>
    </xdr:to>
    <xdr:sp macro="" textlink="">
      <xdr:nvSpPr>
        <xdr:cNvPr id="38176" name="AutoShape 29"/>
        <xdr:cNvSpPr>
          <a:spLocks noChangeArrowheads="1"/>
        </xdr:cNvSpPr>
      </xdr:nvSpPr>
      <xdr:spPr bwMode="auto">
        <a:xfrm>
          <a:off x="8382000" y="97345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9</xdr:col>
      <xdr:colOff>76200</xdr:colOff>
      <xdr:row>29</xdr:row>
      <xdr:rowOff>252132</xdr:rowOff>
    </xdr:from>
    <xdr:to>
      <xdr:col>9</xdr:col>
      <xdr:colOff>857250</xdr:colOff>
      <xdr:row>30</xdr:row>
      <xdr:rowOff>247650</xdr:rowOff>
    </xdr:to>
    <xdr:sp macro="" textlink="">
      <xdr:nvSpPr>
        <xdr:cNvPr id="38177" name="AutoShape 30"/>
        <xdr:cNvSpPr>
          <a:spLocks noChangeArrowheads="1"/>
        </xdr:cNvSpPr>
      </xdr:nvSpPr>
      <xdr:spPr bwMode="auto">
        <a:xfrm>
          <a:off x="8382000" y="9281832"/>
          <a:ext cx="781050" cy="252693"/>
        </a:xfrm>
        <a:prstGeom prst="rightArrow">
          <a:avLst>
            <a:gd name="adj1" fmla="val 50000"/>
            <a:gd name="adj2" fmla="val 77273"/>
          </a:avLst>
        </a:prstGeom>
        <a:solidFill>
          <a:srgbClr val="FFFFCC"/>
        </a:solidFill>
        <a:ln w="19050">
          <a:solidFill>
            <a:srgbClr val="FF6600"/>
          </a:solidFill>
          <a:miter lim="800000"/>
          <a:headEnd/>
          <a:tailEnd/>
        </a:ln>
      </xdr:spPr>
    </xdr:sp>
    <xdr:clientData/>
  </xdr:twoCellAnchor>
  <xdr:twoCellAnchor>
    <xdr:from>
      <xdr:col>10</xdr:col>
      <xdr:colOff>85725</xdr:colOff>
      <xdr:row>6</xdr:row>
      <xdr:rowOff>95250</xdr:rowOff>
    </xdr:from>
    <xdr:to>
      <xdr:col>11</xdr:col>
      <xdr:colOff>609600</xdr:colOff>
      <xdr:row>6</xdr:row>
      <xdr:rowOff>314325</xdr:rowOff>
    </xdr:to>
    <xdr:sp macro="" textlink="">
      <xdr:nvSpPr>
        <xdr:cNvPr id="38178" name="AutoShape 20"/>
        <xdr:cNvSpPr>
          <a:spLocks noChangeArrowheads="1"/>
        </xdr:cNvSpPr>
      </xdr:nvSpPr>
      <xdr:spPr bwMode="auto">
        <a:xfrm>
          <a:off x="9420225" y="1733550"/>
          <a:ext cx="1143000" cy="219075"/>
        </a:xfrm>
        <a:prstGeom prst="rightArrow">
          <a:avLst>
            <a:gd name="adj1" fmla="val 50000"/>
            <a:gd name="adj2" fmla="val 130121"/>
          </a:avLst>
        </a:prstGeom>
        <a:solidFill>
          <a:srgbClr val="CCFFFF"/>
        </a:solidFill>
        <a:ln w="19050">
          <a:solidFill>
            <a:srgbClr val="008000"/>
          </a:solidFill>
          <a:miter lim="800000"/>
          <a:headEnd/>
          <a:tailEnd/>
        </a:ln>
      </xdr:spPr>
    </xdr:sp>
    <xdr:clientData/>
  </xdr:twoCellAnchor>
  <xdr:twoCellAnchor>
    <xdr:from>
      <xdr:col>10</xdr:col>
      <xdr:colOff>38100</xdr:colOff>
      <xdr:row>5</xdr:row>
      <xdr:rowOff>95250</xdr:rowOff>
    </xdr:from>
    <xdr:to>
      <xdr:col>10</xdr:col>
      <xdr:colOff>561975</xdr:colOff>
      <xdr:row>5</xdr:row>
      <xdr:rowOff>342900</xdr:rowOff>
    </xdr:to>
    <xdr:sp macro="" textlink="">
      <xdr:nvSpPr>
        <xdr:cNvPr id="38179" name="AutoShape 6"/>
        <xdr:cNvSpPr>
          <a:spLocks noChangeArrowheads="1"/>
        </xdr:cNvSpPr>
      </xdr:nvSpPr>
      <xdr:spPr bwMode="auto">
        <a:xfrm>
          <a:off x="9372600" y="1371600"/>
          <a:ext cx="523875" cy="247650"/>
        </a:xfrm>
        <a:prstGeom prst="rightArrow">
          <a:avLst>
            <a:gd name="adj1" fmla="val 50000"/>
            <a:gd name="adj2" fmla="val 96172"/>
          </a:avLst>
        </a:prstGeom>
        <a:solidFill>
          <a:srgbClr val="FFFFCC"/>
        </a:solidFill>
        <a:ln w="19050">
          <a:solidFill>
            <a:srgbClr val="FF6600"/>
          </a:solidFill>
          <a:miter lim="800000"/>
          <a:headEnd/>
          <a:tailEnd/>
        </a:ln>
      </xdr:spPr>
    </xdr:sp>
    <xdr:clientData/>
  </xdr:twoCellAnchor>
  <xdr:twoCellAnchor>
    <xdr:from>
      <xdr:col>9</xdr:col>
      <xdr:colOff>104775</xdr:colOff>
      <xdr:row>17</xdr:row>
      <xdr:rowOff>104775</xdr:rowOff>
    </xdr:from>
    <xdr:to>
      <xdr:col>9</xdr:col>
      <xdr:colOff>923925</xdr:colOff>
      <xdr:row>17</xdr:row>
      <xdr:rowOff>314325</xdr:rowOff>
    </xdr:to>
    <xdr:sp macro="" textlink="">
      <xdr:nvSpPr>
        <xdr:cNvPr id="38180" name="AutoShape 6"/>
        <xdr:cNvSpPr>
          <a:spLocks noChangeArrowheads="1"/>
        </xdr:cNvSpPr>
      </xdr:nvSpPr>
      <xdr:spPr bwMode="auto">
        <a:xfrm>
          <a:off x="8410575" y="5114925"/>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19050</xdr:colOff>
      <xdr:row>0</xdr:row>
      <xdr:rowOff>38100</xdr:rowOff>
    </xdr:from>
    <xdr:to>
      <xdr:col>4</xdr:col>
      <xdr:colOff>342900</xdr:colOff>
      <xdr:row>1</xdr:row>
      <xdr:rowOff>200025</xdr:rowOff>
    </xdr:to>
    <xdr:pic>
      <xdr:nvPicPr>
        <xdr:cNvPr id="25777" name="Picture 1" descr="\\10.164.145.12\産業連関担当\【 IO 】\H23千葉県産業連関表\29 H23公表資料等\下書き\キャプチャ\MhatA-1.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9450" y="38100"/>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145.12\&#29987;&#26989;&#36899;&#38306;&#25285;&#24403;\&#12304;%20IO%20&#12305;\H23&#21315;&#33865;&#30476;&#29987;&#26989;&#36899;&#38306;&#34920;\31%20&#20998;&#26512;&#12484;&#12540;&#12523;\&#24314;&#35373;&#29992;\H12&#21315;&#33865;&#30476;IO&#20998;&#26512;(&#25552;&#20379;&#29992;)\&#27874;&#21450;&#21177;&#26524;&#28204;&#23450;&#9314;&#65288;&#20844;&#20849;&#27874;&#21450;&#65381;H12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入力"/>
      <sheetName val="結果"/>
      <sheetName val="間接1次"/>
      <sheetName val="間接2次"/>
      <sheetName val="波及合計"/>
      <sheetName val="各種係数"/>
      <sheetName val="投入係数"/>
      <sheetName val="逆行列係数"/>
      <sheetName val="建設係数"/>
      <sheetName val="建設IO"/>
      <sheetName val="登録"/>
    </sheetNames>
    <sheetDataSet>
      <sheetData sheetId="0" refreshError="1"/>
      <sheetData sheetId="1">
        <row r="8">
          <cell r="C8" t="str">
            <v>住宅建築</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7">
          <cell r="A7" t="str">
            <v>新規入力…</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stat.go.jp/stat-search/files?page=1&amp;layout=datalist&amp;toukei=00200561&amp;kikan=00200&amp;tstat=000000330001&amp;cycle=7&amp;year=20150&amp;month=0&amp;tclass1=000000330001&amp;tclass2=000000330019&amp;tclass3=000000330020&amp;result_back=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B1:N29"/>
  <sheetViews>
    <sheetView tabSelected="1" workbookViewId="0">
      <selection activeCell="B3" sqref="B3:N3"/>
    </sheetView>
  </sheetViews>
  <sheetFormatPr defaultRowHeight="14.25"/>
  <cols>
    <col min="1" max="1" width="2.25" style="70" customWidth="1"/>
    <col min="2" max="13" width="10.375" style="70" customWidth="1"/>
    <col min="14" max="14" width="11.5" style="70" customWidth="1"/>
    <col min="15" max="15" width="1" style="70" customWidth="1"/>
    <col min="16" max="16384" width="9" style="70"/>
  </cols>
  <sheetData>
    <row r="1" spans="2:14" ht="15" thickBot="1"/>
    <row r="2" spans="2:14" ht="10.5" customHeight="1">
      <c r="B2" s="203"/>
      <c r="C2" s="204"/>
      <c r="D2" s="204"/>
      <c r="E2" s="204"/>
      <c r="F2" s="204"/>
      <c r="G2" s="204"/>
      <c r="H2" s="204"/>
      <c r="I2" s="204"/>
      <c r="J2" s="204"/>
      <c r="K2" s="204"/>
      <c r="L2" s="204"/>
      <c r="M2" s="204"/>
      <c r="N2" s="205"/>
    </row>
    <row r="3" spans="2:14" ht="21.75" customHeight="1">
      <c r="B3" s="575" t="s">
        <v>608</v>
      </c>
      <c r="C3" s="576"/>
      <c r="D3" s="576"/>
      <c r="E3" s="576"/>
      <c r="F3" s="576"/>
      <c r="G3" s="576"/>
      <c r="H3" s="576"/>
      <c r="I3" s="576"/>
      <c r="J3" s="576"/>
      <c r="K3" s="576"/>
      <c r="L3" s="576"/>
      <c r="M3" s="576"/>
      <c r="N3" s="577"/>
    </row>
    <row r="4" spans="2:14" ht="10.5" customHeight="1">
      <c r="B4" s="206"/>
      <c r="C4" s="207"/>
      <c r="D4" s="207"/>
      <c r="E4" s="207"/>
      <c r="F4" s="207"/>
      <c r="G4" s="207"/>
      <c r="H4" s="207"/>
      <c r="I4" s="207"/>
      <c r="J4" s="207"/>
      <c r="K4" s="207"/>
      <c r="L4" s="207"/>
      <c r="M4" s="207"/>
      <c r="N4" s="208"/>
    </row>
    <row r="5" spans="2:14" ht="25.15" customHeight="1">
      <c r="B5" s="262" t="s">
        <v>523</v>
      </c>
      <c r="C5" s="263"/>
      <c r="D5" s="263"/>
      <c r="E5" s="263"/>
      <c r="F5" s="263"/>
      <c r="G5" s="263"/>
      <c r="H5" s="263"/>
      <c r="I5" s="263"/>
      <c r="J5" s="263"/>
      <c r="K5" s="263"/>
      <c r="L5" s="263"/>
      <c r="M5" s="263"/>
      <c r="N5" s="264"/>
    </row>
    <row r="6" spans="2:14" ht="25.15" customHeight="1">
      <c r="B6" s="262" t="s">
        <v>217</v>
      </c>
      <c r="C6" s="263"/>
      <c r="D6" s="263"/>
      <c r="E6" s="263"/>
      <c r="F6" s="263"/>
      <c r="G6" s="263"/>
      <c r="H6" s="263"/>
      <c r="I6" s="263"/>
      <c r="J6" s="263"/>
      <c r="K6" s="263"/>
      <c r="L6" s="263"/>
      <c r="M6" s="263"/>
      <c r="N6" s="264"/>
    </row>
    <row r="7" spans="2:14" ht="30" customHeight="1">
      <c r="B7" s="578" t="s">
        <v>195</v>
      </c>
      <c r="C7" s="579"/>
      <c r="D7" s="579"/>
      <c r="E7" s="579"/>
      <c r="F7" s="579"/>
      <c r="G7" s="579"/>
      <c r="H7" s="579"/>
      <c r="I7" s="579"/>
      <c r="J7" s="579"/>
      <c r="K7" s="579"/>
      <c r="L7" s="579"/>
      <c r="M7" s="579"/>
      <c r="N7" s="580"/>
    </row>
    <row r="8" spans="2:14" ht="25.15" customHeight="1">
      <c r="B8" s="578" t="s">
        <v>196</v>
      </c>
      <c r="C8" s="579"/>
      <c r="D8" s="579"/>
      <c r="E8" s="579"/>
      <c r="F8" s="579"/>
      <c r="G8" s="579"/>
      <c r="H8" s="579"/>
      <c r="I8" s="579"/>
      <c r="J8" s="579"/>
      <c r="K8" s="579"/>
      <c r="L8" s="579"/>
      <c r="M8" s="579"/>
      <c r="N8" s="580"/>
    </row>
    <row r="9" spans="2:14" ht="8.25" customHeight="1">
      <c r="B9" s="265"/>
      <c r="C9" s="266"/>
      <c r="D9" s="266"/>
      <c r="E9" s="266"/>
      <c r="F9" s="266"/>
      <c r="G9" s="266"/>
      <c r="H9" s="266"/>
      <c r="I9" s="266"/>
      <c r="J9" s="266"/>
      <c r="K9" s="266"/>
      <c r="L9" s="266"/>
      <c r="M9" s="266"/>
      <c r="N9" s="267"/>
    </row>
    <row r="10" spans="2:14" ht="19.899999999999999" customHeight="1">
      <c r="B10" s="262" t="s">
        <v>197</v>
      </c>
      <c r="C10" s="263"/>
      <c r="D10" s="263"/>
      <c r="E10" s="263"/>
      <c r="F10" s="263"/>
      <c r="G10" s="263"/>
      <c r="H10" s="263"/>
      <c r="I10" s="263"/>
      <c r="J10" s="263"/>
      <c r="K10" s="263"/>
      <c r="L10" s="263"/>
      <c r="M10" s="263"/>
      <c r="N10" s="264"/>
    </row>
    <row r="11" spans="2:14" ht="19.899999999999999" customHeight="1">
      <c r="B11" s="262" t="s">
        <v>218</v>
      </c>
      <c r="C11" s="263"/>
      <c r="D11" s="263"/>
      <c r="E11" s="263"/>
      <c r="F11" s="263"/>
      <c r="G11" s="263"/>
      <c r="H11" s="263"/>
      <c r="I11" s="263"/>
      <c r="J11" s="263"/>
      <c r="K11" s="263"/>
      <c r="L11" s="263"/>
      <c r="M11" s="263"/>
      <c r="N11" s="264"/>
    </row>
    <row r="12" spans="2:14" ht="19.899999999999999" customHeight="1">
      <c r="B12" s="262" t="s">
        <v>586</v>
      </c>
      <c r="C12" s="263"/>
      <c r="D12" s="263"/>
      <c r="E12" s="263"/>
      <c r="F12" s="263"/>
      <c r="G12" s="263"/>
      <c r="H12" s="263"/>
      <c r="I12" s="263"/>
      <c r="J12" s="263"/>
      <c r="K12" s="263"/>
      <c r="L12" s="263"/>
      <c r="M12" s="263"/>
      <c r="N12" s="264"/>
    </row>
    <row r="13" spans="2:14" ht="19.899999999999999" customHeight="1">
      <c r="B13" s="262" t="s">
        <v>493</v>
      </c>
      <c r="C13" s="263"/>
      <c r="D13" s="263"/>
      <c r="E13" s="263"/>
      <c r="F13" s="263"/>
      <c r="G13" s="263"/>
      <c r="H13" s="263"/>
      <c r="I13" s="263"/>
      <c r="J13" s="263"/>
      <c r="K13" s="263"/>
      <c r="L13" s="263"/>
      <c r="M13" s="263"/>
      <c r="N13" s="264"/>
    </row>
    <row r="14" spans="2:14" ht="19.899999999999999" customHeight="1">
      <c r="B14" s="410" t="s">
        <v>587</v>
      </c>
      <c r="C14" s="263"/>
      <c r="D14" s="263"/>
      <c r="E14" s="263"/>
      <c r="F14" s="263"/>
      <c r="G14" s="263"/>
      <c r="H14" s="263"/>
      <c r="I14" s="263"/>
      <c r="J14" s="263"/>
      <c r="K14" s="263"/>
      <c r="L14" s="263"/>
      <c r="M14" s="263"/>
      <c r="N14" s="264"/>
    </row>
    <row r="15" spans="2:14" ht="19.899999999999999" customHeight="1">
      <c r="B15" s="262" t="s">
        <v>506</v>
      </c>
      <c r="C15" s="263"/>
      <c r="D15" s="263"/>
      <c r="E15" s="263"/>
      <c r="F15" s="263"/>
      <c r="G15" s="263"/>
      <c r="H15" s="263"/>
      <c r="I15" s="263"/>
      <c r="J15" s="263"/>
      <c r="K15" s="263"/>
      <c r="L15" s="263"/>
      <c r="M15" s="263"/>
      <c r="N15" s="264"/>
    </row>
    <row r="16" spans="2:14" ht="19.899999999999999" customHeight="1">
      <c r="B16" s="268" t="s">
        <v>198</v>
      </c>
      <c r="C16" s="263"/>
      <c r="D16" s="263"/>
      <c r="E16" s="263"/>
      <c r="F16" s="263"/>
      <c r="G16" s="263"/>
      <c r="H16" s="263"/>
      <c r="I16" s="263"/>
      <c r="J16" s="263"/>
      <c r="K16" s="263"/>
      <c r="L16" s="263"/>
      <c r="M16" s="263"/>
      <c r="N16" s="264"/>
    </row>
    <row r="17" spans="2:14" ht="19.899999999999999" customHeight="1">
      <c r="B17" s="410" t="s">
        <v>588</v>
      </c>
      <c r="C17" s="263"/>
      <c r="D17" s="263"/>
      <c r="E17" s="263"/>
      <c r="F17" s="263"/>
      <c r="G17" s="263"/>
      <c r="H17" s="263"/>
      <c r="I17" s="263"/>
      <c r="J17" s="263"/>
      <c r="K17" s="263"/>
      <c r="L17" s="263"/>
      <c r="M17" s="263"/>
      <c r="N17" s="264"/>
    </row>
    <row r="18" spans="2:14" ht="19.899999999999999" customHeight="1">
      <c r="B18" s="268" t="s">
        <v>507</v>
      </c>
      <c r="C18" s="263"/>
      <c r="D18" s="263"/>
      <c r="E18" s="263"/>
      <c r="F18" s="263"/>
      <c r="G18" s="263"/>
      <c r="H18" s="263"/>
      <c r="I18" s="263"/>
      <c r="J18" s="263"/>
      <c r="K18" s="263"/>
      <c r="L18" s="263"/>
      <c r="M18" s="263"/>
      <c r="N18" s="264"/>
    </row>
    <row r="19" spans="2:14" ht="19.899999999999999" customHeight="1">
      <c r="B19" s="262" t="s">
        <v>500</v>
      </c>
      <c r="C19" s="263"/>
      <c r="D19" s="263"/>
      <c r="E19" s="263"/>
      <c r="F19" s="263"/>
      <c r="G19" s="263"/>
      <c r="H19" s="263"/>
      <c r="I19" s="263"/>
      <c r="J19" s="263"/>
      <c r="K19" s="263"/>
      <c r="L19" s="263"/>
      <c r="M19" s="263"/>
      <c r="N19" s="264"/>
    </row>
    <row r="20" spans="2:14" ht="19.899999999999999" customHeight="1">
      <c r="B20" s="268" t="s">
        <v>199</v>
      </c>
      <c r="C20" s="263"/>
      <c r="D20" s="263"/>
      <c r="E20" s="263"/>
      <c r="F20" s="263"/>
      <c r="G20" s="263"/>
      <c r="H20" s="263"/>
      <c r="I20" s="263"/>
      <c r="J20" s="263"/>
      <c r="K20" s="263"/>
      <c r="L20" s="263"/>
      <c r="M20" s="263"/>
      <c r="N20" s="264"/>
    </row>
    <row r="21" spans="2:14" ht="6.75" customHeight="1">
      <c r="B21" s="262"/>
      <c r="C21" s="263"/>
      <c r="D21" s="263"/>
      <c r="E21" s="263"/>
      <c r="F21" s="263"/>
      <c r="G21" s="263"/>
      <c r="H21" s="263"/>
      <c r="I21" s="263"/>
      <c r="J21" s="263"/>
      <c r="K21" s="263"/>
      <c r="L21" s="263"/>
      <c r="M21" s="263"/>
      <c r="N21" s="264"/>
    </row>
    <row r="22" spans="2:14" ht="19.899999999999999" customHeight="1">
      <c r="B22" s="269" t="s">
        <v>200</v>
      </c>
      <c r="C22" s="263"/>
      <c r="D22" s="263"/>
      <c r="E22" s="263"/>
      <c r="F22" s="263"/>
      <c r="G22" s="263"/>
      <c r="H22" s="263"/>
      <c r="I22" s="263"/>
      <c r="J22" s="263"/>
      <c r="K22" s="263"/>
      <c r="L22" s="263"/>
      <c r="M22" s="263"/>
      <c r="N22" s="264"/>
    </row>
    <row r="23" spans="2:14" ht="19.899999999999999" customHeight="1">
      <c r="B23" s="269" t="s">
        <v>201</v>
      </c>
      <c r="C23" s="263"/>
      <c r="D23" s="263"/>
      <c r="E23" s="263"/>
      <c r="F23" s="263"/>
      <c r="G23" s="263"/>
      <c r="H23" s="263"/>
      <c r="I23" s="263"/>
      <c r="J23" s="263"/>
      <c r="K23" s="263"/>
      <c r="L23" s="263"/>
      <c r="M23" s="263"/>
      <c r="N23" s="264"/>
    </row>
    <row r="24" spans="2:14" ht="19.899999999999999" customHeight="1">
      <c r="B24" s="269" t="s">
        <v>202</v>
      </c>
      <c r="C24" s="263"/>
      <c r="D24" s="263"/>
      <c r="E24" s="263"/>
      <c r="F24" s="263"/>
      <c r="G24" s="263"/>
      <c r="H24" s="263"/>
      <c r="I24" s="263"/>
      <c r="J24" s="263"/>
      <c r="K24" s="263"/>
      <c r="L24" s="263"/>
      <c r="M24" s="263"/>
      <c r="N24" s="264"/>
    </row>
    <row r="25" spans="2:14" ht="19.899999999999999" customHeight="1">
      <c r="B25" s="268" t="s">
        <v>203</v>
      </c>
      <c r="C25" s="263"/>
      <c r="D25" s="263"/>
      <c r="E25" s="263"/>
      <c r="F25" s="263"/>
      <c r="G25" s="263"/>
      <c r="H25" s="263"/>
      <c r="I25" s="263"/>
      <c r="J25" s="263"/>
      <c r="K25" s="263"/>
      <c r="L25" s="263"/>
      <c r="M25" s="263"/>
      <c r="N25" s="264"/>
    </row>
    <row r="26" spans="2:14" ht="19.899999999999999" customHeight="1">
      <c r="B26" s="269" t="s">
        <v>524</v>
      </c>
      <c r="C26" s="263"/>
      <c r="D26" s="263"/>
      <c r="E26" s="263"/>
      <c r="F26" s="263"/>
      <c r="G26" s="263"/>
      <c r="H26" s="263"/>
      <c r="I26" s="263"/>
      <c r="J26" s="263"/>
      <c r="K26" s="263"/>
      <c r="L26" s="263"/>
      <c r="M26" s="263"/>
      <c r="N26" s="264"/>
    </row>
    <row r="27" spans="2:14" ht="7.5" customHeight="1">
      <c r="B27" s="269"/>
      <c r="C27" s="263"/>
      <c r="D27" s="263"/>
      <c r="E27" s="263"/>
      <c r="F27" s="263"/>
      <c r="G27" s="263"/>
      <c r="H27" s="263"/>
      <c r="I27" s="263"/>
      <c r="J27" s="263"/>
      <c r="K27" s="263"/>
      <c r="L27" s="263"/>
      <c r="M27" s="263"/>
      <c r="N27" s="264"/>
    </row>
    <row r="28" spans="2:14" ht="21" customHeight="1" thickBot="1">
      <c r="B28" s="275" t="s">
        <v>499</v>
      </c>
      <c r="C28" s="276"/>
      <c r="D28" s="276"/>
      <c r="E28" s="276"/>
      <c r="F28" s="276"/>
      <c r="G28" s="276"/>
      <c r="H28" s="276"/>
      <c r="I28" s="276"/>
      <c r="J28" s="276"/>
      <c r="K28" s="276"/>
      <c r="L28" s="276"/>
      <c r="M28" s="276"/>
      <c r="N28" s="277"/>
    </row>
    <row r="29" spans="2:14" ht="3" customHeight="1"/>
  </sheetData>
  <sheetProtection sheet="1"/>
  <mergeCells count="3">
    <mergeCell ref="B3:N3"/>
    <mergeCell ref="B7:N7"/>
    <mergeCell ref="B8:N8"/>
  </mergeCells>
  <phoneticPr fontId="1"/>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52"/>
  <sheetViews>
    <sheetView showGridLines="0" zoomScaleNormal="100" workbookViewId="0">
      <pane xSplit="2" ySplit="4" topLeftCell="C5" activePane="bottomRight" state="frozen"/>
      <selection pane="topRight" activeCell="C1" sqref="C1"/>
      <selection pane="bottomLeft" activeCell="A5" sqref="A5"/>
      <selection pane="bottomRight" activeCell="A2" sqref="A2"/>
    </sheetView>
  </sheetViews>
  <sheetFormatPr defaultRowHeight="13.5"/>
  <cols>
    <col min="1" max="1" width="4.625" style="4" customWidth="1"/>
    <col min="2" max="2" width="25.75" style="4" customWidth="1"/>
    <col min="3" max="39" width="11.625" style="4" customWidth="1"/>
    <col min="40" max="40" width="11.625" style="5" customWidth="1"/>
    <col min="41" max="16384" width="9" style="4"/>
  </cols>
  <sheetData>
    <row r="2" spans="1:40" ht="17.25">
      <c r="A2" s="304" t="s">
        <v>495</v>
      </c>
      <c r="B2" s="388"/>
      <c r="C2" s="279"/>
      <c r="D2" s="279"/>
      <c r="E2" s="279"/>
      <c r="F2" s="279"/>
      <c r="G2" s="279"/>
      <c r="H2" s="27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row>
    <row r="3" spans="1:40" s="5" customFormat="1">
      <c r="A3" s="458"/>
      <c r="B3" s="459"/>
      <c r="C3" s="458" t="s">
        <v>1</v>
      </c>
      <c r="D3" s="460" t="s">
        <v>2</v>
      </c>
      <c r="E3" s="460" t="s">
        <v>87</v>
      </c>
      <c r="F3" s="460" t="s">
        <v>89</v>
      </c>
      <c r="G3" s="460" t="s">
        <v>90</v>
      </c>
      <c r="H3" s="460" t="s">
        <v>91</v>
      </c>
      <c r="I3" s="460" t="s">
        <v>92</v>
      </c>
      <c r="J3" s="460" t="s">
        <v>93</v>
      </c>
      <c r="K3" s="460" t="s">
        <v>94</v>
      </c>
      <c r="L3" s="460" t="s">
        <v>95</v>
      </c>
      <c r="M3" s="460" t="s">
        <v>96</v>
      </c>
      <c r="N3" s="460" t="s">
        <v>97</v>
      </c>
      <c r="O3" s="460" t="s">
        <v>98</v>
      </c>
      <c r="P3" s="460" t="s">
        <v>100</v>
      </c>
      <c r="Q3" s="460" t="s">
        <v>102</v>
      </c>
      <c r="R3" s="460" t="s">
        <v>104</v>
      </c>
      <c r="S3" s="460" t="s">
        <v>106</v>
      </c>
      <c r="T3" s="460" t="s">
        <v>107</v>
      </c>
      <c r="U3" s="460" t="s">
        <v>108</v>
      </c>
      <c r="V3" s="460" t="s">
        <v>109</v>
      </c>
      <c r="W3" s="460" t="s">
        <v>110</v>
      </c>
      <c r="X3" s="460" t="s">
        <v>111</v>
      </c>
      <c r="Y3" s="460" t="s">
        <v>112</v>
      </c>
      <c r="Z3" s="460" t="s">
        <v>114</v>
      </c>
      <c r="AA3" s="460" t="s">
        <v>116</v>
      </c>
      <c r="AB3" s="460" t="s">
        <v>117</v>
      </c>
      <c r="AC3" s="460" t="s">
        <v>118</v>
      </c>
      <c r="AD3" s="460" t="s">
        <v>119</v>
      </c>
      <c r="AE3" s="460" t="s">
        <v>121</v>
      </c>
      <c r="AF3" s="460" t="s">
        <v>123</v>
      </c>
      <c r="AG3" s="460" t="s">
        <v>124</v>
      </c>
      <c r="AH3" s="460" t="s">
        <v>125</v>
      </c>
      <c r="AI3" s="460" t="s">
        <v>127</v>
      </c>
      <c r="AJ3" s="460" t="s">
        <v>128</v>
      </c>
      <c r="AK3" s="460" t="s">
        <v>129</v>
      </c>
      <c r="AL3" s="460" t="s">
        <v>130</v>
      </c>
      <c r="AM3" s="461" t="s">
        <v>131</v>
      </c>
      <c r="AN3" s="462"/>
    </row>
    <row r="4" spans="1:40" s="5" customFormat="1" ht="45" customHeight="1">
      <c r="A4" s="463"/>
      <c r="B4" s="464"/>
      <c r="C4" s="465" t="s">
        <v>529</v>
      </c>
      <c r="D4" s="464" t="s">
        <v>3</v>
      </c>
      <c r="E4" s="464" t="s">
        <v>88</v>
      </c>
      <c r="F4" s="464" t="s">
        <v>4</v>
      </c>
      <c r="G4" s="464" t="s">
        <v>5</v>
      </c>
      <c r="H4" s="464" t="s">
        <v>6</v>
      </c>
      <c r="I4" s="464" t="s">
        <v>7</v>
      </c>
      <c r="J4" s="464" t="s">
        <v>530</v>
      </c>
      <c r="K4" s="464" t="s">
        <v>8</v>
      </c>
      <c r="L4" s="464" t="s">
        <v>9</v>
      </c>
      <c r="M4" s="464" t="s">
        <v>10</v>
      </c>
      <c r="N4" s="464" t="s">
        <v>11</v>
      </c>
      <c r="O4" s="464" t="s">
        <v>99</v>
      </c>
      <c r="P4" s="464" t="s">
        <v>101</v>
      </c>
      <c r="Q4" s="464" t="s">
        <v>103</v>
      </c>
      <c r="R4" s="464" t="s">
        <v>105</v>
      </c>
      <c r="S4" s="464" t="s">
        <v>12</v>
      </c>
      <c r="T4" s="464" t="s">
        <v>531</v>
      </c>
      <c r="U4" s="464" t="s">
        <v>39</v>
      </c>
      <c r="V4" s="464" t="s">
        <v>28</v>
      </c>
      <c r="W4" s="464" t="s">
        <v>29</v>
      </c>
      <c r="X4" s="464" t="s">
        <v>30</v>
      </c>
      <c r="Y4" s="464" t="s">
        <v>113</v>
      </c>
      <c r="Z4" s="464" t="s">
        <v>115</v>
      </c>
      <c r="AA4" s="464" t="s">
        <v>31</v>
      </c>
      <c r="AB4" s="464" t="s">
        <v>32</v>
      </c>
      <c r="AC4" s="464" t="s">
        <v>33</v>
      </c>
      <c r="AD4" s="464" t="s">
        <v>120</v>
      </c>
      <c r="AE4" s="464" t="s">
        <v>122</v>
      </c>
      <c r="AF4" s="464" t="s">
        <v>34</v>
      </c>
      <c r="AG4" s="464" t="s">
        <v>35</v>
      </c>
      <c r="AH4" s="464" t="s">
        <v>126</v>
      </c>
      <c r="AI4" s="464" t="s">
        <v>532</v>
      </c>
      <c r="AJ4" s="464" t="s">
        <v>36</v>
      </c>
      <c r="AK4" s="464" t="s">
        <v>37</v>
      </c>
      <c r="AL4" s="464" t="s">
        <v>38</v>
      </c>
      <c r="AM4" s="466" t="s">
        <v>13</v>
      </c>
      <c r="AN4" s="384" t="s">
        <v>549</v>
      </c>
    </row>
    <row r="5" spans="1:40">
      <c r="A5" s="292" t="s">
        <v>1</v>
      </c>
      <c r="B5" s="293" t="s">
        <v>529</v>
      </c>
      <c r="C5" s="561">
        <v>9.1591148331999994E-2</v>
      </c>
      <c r="D5" s="562">
        <v>1.13019892E-4</v>
      </c>
      <c r="E5" s="562">
        <v>0.193558782155</v>
      </c>
      <c r="F5" s="562">
        <v>5.1670991060000001E-3</v>
      </c>
      <c r="G5" s="562">
        <v>1.2256403549000001E-2</v>
      </c>
      <c r="H5" s="562">
        <v>4.3752826799999998E-4</v>
      </c>
      <c r="I5" s="563">
        <v>0</v>
      </c>
      <c r="J5" s="563">
        <v>1.447959751E-3</v>
      </c>
      <c r="K5" s="563">
        <v>3.6904318000000001E-5</v>
      </c>
      <c r="L5" s="563">
        <v>0</v>
      </c>
      <c r="M5" s="563">
        <v>2.8907415000000001E-5</v>
      </c>
      <c r="N5" s="563">
        <v>0</v>
      </c>
      <c r="O5" s="563">
        <v>0</v>
      </c>
      <c r="P5" s="563">
        <v>0</v>
      </c>
      <c r="Q5" s="563">
        <v>0</v>
      </c>
      <c r="R5" s="563">
        <v>0</v>
      </c>
      <c r="S5" s="563">
        <v>0</v>
      </c>
      <c r="T5" s="563">
        <v>0</v>
      </c>
      <c r="U5" s="563">
        <v>0</v>
      </c>
      <c r="V5" s="563">
        <v>9.7055739749999995E-3</v>
      </c>
      <c r="W5" s="563">
        <v>1.1154404839999999E-3</v>
      </c>
      <c r="X5" s="563">
        <v>0</v>
      </c>
      <c r="Y5" s="563">
        <v>0</v>
      </c>
      <c r="Z5" s="563">
        <v>0</v>
      </c>
      <c r="AA5" s="563">
        <v>1.7908309499999999E-4</v>
      </c>
      <c r="AB5" s="563">
        <v>0</v>
      </c>
      <c r="AC5" s="563">
        <v>3.373983E-6</v>
      </c>
      <c r="AD5" s="563">
        <v>1.3041925899999999E-4</v>
      </c>
      <c r="AE5" s="563">
        <v>0</v>
      </c>
      <c r="AF5" s="563">
        <v>5.1800089000000002E-5</v>
      </c>
      <c r="AG5" s="563">
        <v>2.7597989290000001E-3</v>
      </c>
      <c r="AH5" s="563">
        <v>3.0681973790000002E-3</v>
      </c>
      <c r="AI5" s="563">
        <v>2.2701381900000002E-3</v>
      </c>
      <c r="AJ5" s="563">
        <v>1.0162125000000001E-5</v>
      </c>
      <c r="AK5" s="563">
        <v>1.8838690269000001E-2</v>
      </c>
      <c r="AL5" s="563">
        <v>0</v>
      </c>
      <c r="AM5" s="564">
        <v>0</v>
      </c>
      <c r="AN5" s="541">
        <v>1.1555117163000001E-2</v>
      </c>
    </row>
    <row r="6" spans="1:40">
      <c r="A6" s="296" t="s">
        <v>2</v>
      </c>
      <c r="B6" s="297" t="s">
        <v>3</v>
      </c>
      <c r="C6" s="565">
        <v>1.1653065E-5</v>
      </c>
      <c r="D6" s="563">
        <v>6.7811934900000005E-4</v>
      </c>
      <c r="E6" s="563">
        <v>2.5459563200000001E-4</v>
      </c>
      <c r="F6" s="563">
        <v>1.5523473700000001E-4</v>
      </c>
      <c r="G6" s="563">
        <v>5.8511334E-4</v>
      </c>
      <c r="H6" s="563">
        <v>3.7784123699999999E-3</v>
      </c>
      <c r="I6" s="563">
        <v>0.59300413990400003</v>
      </c>
      <c r="J6" s="563">
        <v>7.9909478999999994E-5</v>
      </c>
      <c r="K6" s="563">
        <v>5.9943684009999998E-2</v>
      </c>
      <c r="L6" s="563">
        <v>6.3843204304999998E-2</v>
      </c>
      <c r="M6" s="563">
        <v>0.13354647734200001</v>
      </c>
      <c r="N6" s="563">
        <v>2.3349228499999999E-4</v>
      </c>
      <c r="O6" s="563">
        <v>1.00987482E-4</v>
      </c>
      <c r="P6" s="563">
        <v>4.1744118000000002E-5</v>
      </c>
      <c r="Q6" s="563">
        <v>7.6575090999999993E-5</v>
      </c>
      <c r="R6" s="563">
        <v>9.9412862000000001E-5</v>
      </c>
      <c r="S6" s="563">
        <v>5.0551772999999999E-5</v>
      </c>
      <c r="T6" s="563">
        <v>2.0024028999999999E-5</v>
      </c>
      <c r="U6" s="563">
        <v>9.2230502000000003E-5</v>
      </c>
      <c r="V6" s="563">
        <v>5.6108135700000004E-4</v>
      </c>
      <c r="W6" s="563">
        <v>7.0766537440000001E-3</v>
      </c>
      <c r="X6" s="563">
        <v>0.34259323535000002</v>
      </c>
      <c r="Y6" s="563">
        <v>0</v>
      </c>
      <c r="Z6" s="563">
        <v>3.9703020000000004E-6</v>
      </c>
      <c r="AA6" s="563">
        <v>3.6615500000000001E-6</v>
      </c>
      <c r="AB6" s="563">
        <v>9.1115799999999996E-7</v>
      </c>
      <c r="AC6" s="563">
        <v>5.6233100000000001E-7</v>
      </c>
      <c r="AD6" s="563">
        <v>9.4850369999999994E-6</v>
      </c>
      <c r="AE6" s="563">
        <v>0</v>
      </c>
      <c r="AF6" s="563">
        <v>1.2772625E-5</v>
      </c>
      <c r="AG6" s="563">
        <v>2.9502223999999999E-5</v>
      </c>
      <c r="AH6" s="563">
        <v>9.4686210000000002E-6</v>
      </c>
      <c r="AI6" s="563">
        <v>5.7785336000000002E-5</v>
      </c>
      <c r="AJ6" s="563">
        <v>8.2264820000000007E-6</v>
      </c>
      <c r="AK6" s="563">
        <v>2.3000280999999999E-5</v>
      </c>
      <c r="AL6" s="563">
        <v>0</v>
      </c>
      <c r="AM6" s="564">
        <v>2.3518103800000001E-4</v>
      </c>
      <c r="AN6" s="542">
        <v>6.4967866005E-2</v>
      </c>
    </row>
    <row r="7" spans="1:40">
      <c r="A7" s="296" t="s">
        <v>87</v>
      </c>
      <c r="B7" s="297" t="s">
        <v>88</v>
      </c>
      <c r="C7" s="565">
        <v>0.115147819129</v>
      </c>
      <c r="D7" s="563">
        <v>0</v>
      </c>
      <c r="E7" s="563">
        <v>0.19322310840099999</v>
      </c>
      <c r="F7" s="563">
        <v>5.7658616600000001E-4</v>
      </c>
      <c r="G7" s="563">
        <v>9.5683240300000003E-4</v>
      </c>
      <c r="H7" s="563">
        <v>4.5081307969999998E-3</v>
      </c>
      <c r="I7" s="563">
        <v>4.3878160000000002E-6</v>
      </c>
      <c r="J7" s="563">
        <v>1.5981895999999999E-5</v>
      </c>
      <c r="K7" s="563">
        <v>5.90469091E-4</v>
      </c>
      <c r="L7" s="563">
        <v>0</v>
      </c>
      <c r="M7" s="563">
        <v>0</v>
      </c>
      <c r="N7" s="563">
        <v>0</v>
      </c>
      <c r="O7" s="563">
        <v>0</v>
      </c>
      <c r="P7" s="563">
        <v>0</v>
      </c>
      <c r="Q7" s="563">
        <v>0</v>
      </c>
      <c r="R7" s="563">
        <v>0</v>
      </c>
      <c r="S7" s="563">
        <v>0</v>
      </c>
      <c r="T7" s="563">
        <v>0</v>
      </c>
      <c r="U7" s="563">
        <v>0</v>
      </c>
      <c r="V7" s="563">
        <v>3.519510329E-3</v>
      </c>
      <c r="W7" s="563">
        <v>1.4801274000000001E-5</v>
      </c>
      <c r="X7" s="563">
        <v>0</v>
      </c>
      <c r="Y7" s="563">
        <v>0</v>
      </c>
      <c r="Z7" s="563">
        <v>0</v>
      </c>
      <c r="AA7" s="563">
        <v>1.5744666100000001E-4</v>
      </c>
      <c r="AB7" s="563">
        <v>0</v>
      </c>
      <c r="AC7" s="563">
        <v>0</v>
      </c>
      <c r="AD7" s="563">
        <v>5.1795077100000005E-4</v>
      </c>
      <c r="AE7" s="563">
        <v>0</v>
      </c>
      <c r="AF7" s="563">
        <v>3.7040611300000003E-4</v>
      </c>
      <c r="AG7" s="563">
        <v>7.3963415900000001E-3</v>
      </c>
      <c r="AH7" s="563">
        <v>9.1160969469999999E-3</v>
      </c>
      <c r="AI7" s="563">
        <v>1.5354389210000001E-3</v>
      </c>
      <c r="AJ7" s="563">
        <v>3.8712859999999997E-6</v>
      </c>
      <c r="AK7" s="563">
        <v>0.109108585786</v>
      </c>
      <c r="AL7" s="563">
        <v>0</v>
      </c>
      <c r="AM7" s="564">
        <v>3.2362955919999999E-3</v>
      </c>
      <c r="AN7" s="542">
        <v>1.8187881736E-2</v>
      </c>
    </row>
    <row r="8" spans="1:40">
      <c r="A8" s="296" t="s">
        <v>89</v>
      </c>
      <c r="B8" s="297" t="s">
        <v>4</v>
      </c>
      <c r="C8" s="565">
        <v>5.465287462E-3</v>
      </c>
      <c r="D8" s="563">
        <v>3.7579113919999998E-3</v>
      </c>
      <c r="E8" s="563">
        <v>1.0689918010000001E-3</v>
      </c>
      <c r="F8" s="563">
        <v>0.25500632027100001</v>
      </c>
      <c r="G8" s="563">
        <v>5.7306688880000003E-3</v>
      </c>
      <c r="H8" s="563">
        <v>4.9127309000000004E-4</v>
      </c>
      <c r="I8" s="563">
        <v>1.6819959999999999E-5</v>
      </c>
      <c r="J8" s="563">
        <v>4.343879254E-3</v>
      </c>
      <c r="K8" s="563">
        <v>3.2217469770000002E-3</v>
      </c>
      <c r="L8" s="563">
        <v>2.8242060899999998E-4</v>
      </c>
      <c r="M8" s="563">
        <v>1.7286634370000001E-3</v>
      </c>
      <c r="N8" s="563">
        <v>1.1902411610000001E-3</v>
      </c>
      <c r="O8" s="563">
        <v>1.137206862E-3</v>
      </c>
      <c r="P8" s="563">
        <v>8.7171541299999999E-4</v>
      </c>
      <c r="Q8" s="563">
        <v>1.0367089199999999E-3</v>
      </c>
      <c r="R8" s="563">
        <v>1.821062874E-3</v>
      </c>
      <c r="S8" s="563">
        <v>1.5923808369999999E-3</v>
      </c>
      <c r="T8" s="563">
        <v>3.0636764120000001E-3</v>
      </c>
      <c r="U8" s="563">
        <v>2.1674168079999999E-3</v>
      </c>
      <c r="V8" s="563">
        <v>3.7263736579999998E-3</v>
      </c>
      <c r="W8" s="563">
        <v>3.1781625290000001E-3</v>
      </c>
      <c r="X8" s="563">
        <v>1.0412669700000001E-4</v>
      </c>
      <c r="Y8" s="563">
        <v>9.6963851499999999E-4</v>
      </c>
      <c r="Z8" s="563">
        <v>2.028824394E-3</v>
      </c>
      <c r="AA8" s="563">
        <v>4.8502226219999996E-3</v>
      </c>
      <c r="AB8" s="563">
        <v>1.5325684459999999E-3</v>
      </c>
      <c r="AC8" s="563">
        <v>2.3055551999999999E-5</v>
      </c>
      <c r="AD8" s="563">
        <v>2.1012744500000001E-3</v>
      </c>
      <c r="AE8" s="563">
        <v>7.8473094000000001E-4</v>
      </c>
      <c r="AF8" s="563">
        <v>3.6387788239999998E-3</v>
      </c>
      <c r="AG8" s="563">
        <v>5.0287881400000001E-4</v>
      </c>
      <c r="AH8" s="563">
        <v>3.1199106160000002E-3</v>
      </c>
      <c r="AI8" s="563">
        <v>2.5301722002999998E-2</v>
      </c>
      <c r="AJ8" s="563">
        <v>2.3276104439999999E-3</v>
      </c>
      <c r="AK8" s="563">
        <v>4.1623206479999997E-3</v>
      </c>
      <c r="AL8" s="563">
        <v>1.9502868069E-2</v>
      </c>
      <c r="AM8" s="564">
        <v>5.3171365199999995E-4</v>
      </c>
      <c r="AN8" s="542">
        <v>2.1958921120000001E-3</v>
      </c>
    </row>
    <row r="9" spans="1:40">
      <c r="A9" s="296" t="s">
        <v>90</v>
      </c>
      <c r="B9" s="297" t="s">
        <v>5</v>
      </c>
      <c r="C9" s="565">
        <v>3.2061466033000002E-2</v>
      </c>
      <c r="D9" s="563">
        <v>2.5429475590000002E-3</v>
      </c>
      <c r="E9" s="563">
        <v>1.5499348276E-2</v>
      </c>
      <c r="F9" s="563">
        <v>5.6328033180000001E-3</v>
      </c>
      <c r="G9" s="563">
        <v>0.254379745441</v>
      </c>
      <c r="H9" s="563">
        <v>5.5784854180000003E-3</v>
      </c>
      <c r="I9" s="563">
        <v>9.1412830000000002E-6</v>
      </c>
      <c r="J9" s="563">
        <v>7.1439073819999999E-3</v>
      </c>
      <c r="K9" s="563">
        <v>2.0326898449999999E-2</v>
      </c>
      <c r="L9" s="563">
        <v>2.6803535999999999E-4</v>
      </c>
      <c r="M9" s="563">
        <v>3.5498306030000001E-3</v>
      </c>
      <c r="N9" s="563">
        <v>2.5911948730000002E-3</v>
      </c>
      <c r="O9" s="563">
        <v>1.2030682630000001E-3</v>
      </c>
      <c r="P9" s="563">
        <v>1.095169223E-3</v>
      </c>
      <c r="Q9" s="563">
        <v>6.326280571E-3</v>
      </c>
      <c r="R9" s="563">
        <v>5.8337274700000002E-3</v>
      </c>
      <c r="S9" s="563">
        <v>7.6838694349999999E-3</v>
      </c>
      <c r="T9" s="563">
        <v>5.1862234680000001E-3</v>
      </c>
      <c r="U9" s="563">
        <v>4.454733269E-3</v>
      </c>
      <c r="V9" s="563">
        <v>8.5542236958000006E-2</v>
      </c>
      <c r="W9" s="563">
        <v>5.3726981448999997E-2</v>
      </c>
      <c r="X9" s="563">
        <v>1.476081754E-3</v>
      </c>
      <c r="Y9" s="563">
        <v>2.7550046690000001E-3</v>
      </c>
      <c r="Z9" s="563">
        <v>3.5812125299999999E-3</v>
      </c>
      <c r="AA9" s="563">
        <v>8.6512446610000002E-3</v>
      </c>
      <c r="AB9" s="563">
        <v>5.0150158909999997E-3</v>
      </c>
      <c r="AC9" s="563">
        <v>5.4714762000000001E-4</v>
      </c>
      <c r="AD9" s="563">
        <v>4.2059364139999996E-3</v>
      </c>
      <c r="AE9" s="563">
        <v>9.1376045280000002E-3</v>
      </c>
      <c r="AF9" s="563">
        <v>1.3950544399999999E-3</v>
      </c>
      <c r="AG9" s="563">
        <v>6.8223892379999998E-3</v>
      </c>
      <c r="AH9" s="563">
        <v>5.8199243089999998E-3</v>
      </c>
      <c r="AI9" s="563">
        <v>1.9184731462999999E-2</v>
      </c>
      <c r="AJ9" s="563">
        <v>3.2562350679999998E-3</v>
      </c>
      <c r="AK9" s="563">
        <v>5.9424693610000004E-3</v>
      </c>
      <c r="AL9" s="563">
        <v>0.431922853105</v>
      </c>
      <c r="AM9" s="564">
        <v>1.293495711E-3</v>
      </c>
      <c r="AN9" s="542">
        <v>1.0572647479E-2</v>
      </c>
    </row>
    <row r="10" spans="1:40">
      <c r="A10" s="296" t="s">
        <v>91</v>
      </c>
      <c r="B10" s="297" t="s">
        <v>6</v>
      </c>
      <c r="C10" s="565">
        <v>6.9895083572E-2</v>
      </c>
      <c r="D10" s="563">
        <v>2.6277124770000002E-3</v>
      </c>
      <c r="E10" s="563">
        <v>9.6658548530000003E-3</v>
      </c>
      <c r="F10" s="563">
        <v>8.1564766149999995E-2</v>
      </c>
      <c r="G10" s="563">
        <v>3.1461888471000003E-2</v>
      </c>
      <c r="H10" s="563">
        <v>0.40750535082700001</v>
      </c>
      <c r="I10" s="563">
        <v>1.2900177929999999E-3</v>
      </c>
      <c r="J10" s="563">
        <v>0.189989579804</v>
      </c>
      <c r="K10" s="563">
        <v>3.1372360879999998E-2</v>
      </c>
      <c r="L10" s="563">
        <v>3.860237615E-3</v>
      </c>
      <c r="M10" s="563">
        <v>1.8292612420999999E-2</v>
      </c>
      <c r="N10" s="563">
        <v>1.1606275058E-2</v>
      </c>
      <c r="O10" s="563">
        <v>3.6838477109999998E-3</v>
      </c>
      <c r="P10" s="563">
        <v>3.867469791E-3</v>
      </c>
      <c r="Q10" s="563">
        <v>1.3212148344E-2</v>
      </c>
      <c r="R10" s="563">
        <v>3.4922533281E-2</v>
      </c>
      <c r="S10" s="563">
        <v>8.6190772280000001E-3</v>
      </c>
      <c r="T10" s="563">
        <v>1.1674008810999999E-2</v>
      </c>
      <c r="U10" s="563">
        <v>1.5015125802E-2</v>
      </c>
      <c r="V10" s="563">
        <v>3.2327354133000002E-2</v>
      </c>
      <c r="W10" s="563">
        <v>5.4386460450000004E-3</v>
      </c>
      <c r="X10" s="563">
        <v>7.3003113100000004E-4</v>
      </c>
      <c r="Y10" s="563">
        <v>8.9473522199999996E-3</v>
      </c>
      <c r="Z10" s="563">
        <v>1.5083177830000001E-2</v>
      </c>
      <c r="AA10" s="563">
        <v>1.0984650999999999E-5</v>
      </c>
      <c r="AB10" s="563">
        <v>2.0956643E-5</v>
      </c>
      <c r="AC10" s="563">
        <v>5.2577906E-5</v>
      </c>
      <c r="AD10" s="563">
        <v>4.2784292000000001E-4</v>
      </c>
      <c r="AE10" s="563">
        <v>6.9281017900000002E-4</v>
      </c>
      <c r="AF10" s="563">
        <v>1.0218099660000001E-3</v>
      </c>
      <c r="AG10" s="563">
        <v>5.8856936340000001E-3</v>
      </c>
      <c r="AH10" s="563">
        <v>0.14329519664099999</v>
      </c>
      <c r="AI10" s="563">
        <v>2.4434941970000001E-3</v>
      </c>
      <c r="AJ10" s="563">
        <v>5.0670288900000002E-3</v>
      </c>
      <c r="AK10" s="563">
        <v>6.3104738530000001E-3</v>
      </c>
      <c r="AL10" s="563">
        <v>9.3440851279999997E-3</v>
      </c>
      <c r="AM10" s="564">
        <v>7.745636369E-3</v>
      </c>
      <c r="AN10" s="542">
        <v>4.0252471897999999E-2</v>
      </c>
    </row>
    <row r="11" spans="1:40">
      <c r="A11" s="296" t="s">
        <v>92</v>
      </c>
      <c r="B11" s="297" t="s">
        <v>7</v>
      </c>
      <c r="C11" s="565">
        <v>1.1070411703000001E-2</v>
      </c>
      <c r="D11" s="563">
        <v>1.5992314646999999E-2</v>
      </c>
      <c r="E11" s="563">
        <v>4.5930497969999999E-3</v>
      </c>
      <c r="F11" s="563">
        <v>3.6147517349999999E-3</v>
      </c>
      <c r="G11" s="563">
        <v>2.498778146E-3</v>
      </c>
      <c r="H11" s="563">
        <v>0.19888384873500001</v>
      </c>
      <c r="I11" s="563">
        <v>5.7278910768999998E-2</v>
      </c>
      <c r="J11" s="563">
        <v>1.5854040539999999E-3</v>
      </c>
      <c r="K11" s="563">
        <v>2.0821416313999998E-2</v>
      </c>
      <c r="L11" s="563">
        <v>2.8080006647E-2</v>
      </c>
      <c r="M11" s="563">
        <v>2.0928968699999999E-3</v>
      </c>
      <c r="N11" s="563">
        <v>2.7943141780000002E-3</v>
      </c>
      <c r="O11" s="563">
        <v>1.141597622E-3</v>
      </c>
      <c r="P11" s="563">
        <v>9.7484794099999997E-4</v>
      </c>
      <c r="Q11" s="563">
        <v>9.0712030499999995E-4</v>
      </c>
      <c r="R11" s="563">
        <v>1.046847558E-3</v>
      </c>
      <c r="S11" s="563">
        <v>8.7960084300000001E-4</v>
      </c>
      <c r="T11" s="563">
        <v>7.2086503799999996E-4</v>
      </c>
      <c r="U11" s="563">
        <v>2.1858629090000001E-3</v>
      </c>
      <c r="V11" s="563">
        <v>2.2103204960000002E-3</v>
      </c>
      <c r="W11" s="563">
        <v>1.1355044336E-2</v>
      </c>
      <c r="X11" s="563">
        <v>4.4450275879000002E-2</v>
      </c>
      <c r="Y11" s="563">
        <v>1.1035409762000001E-2</v>
      </c>
      <c r="Z11" s="563">
        <v>1.2538214157999999E-2</v>
      </c>
      <c r="AA11" s="563">
        <v>1.9662524900000001E-3</v>
      </c>
      <c r="AB11" s="563">
        <v>5.37583462E-4</v>
      </c>
      <c r="AC11" s="563">
        <v>3.5848572300000001E-4</v>
      </c>
      <c r="AD11" s="563">
        <v>0.114101607782</v>
      </c>
      <c r="AE11" s="563">
        <v>7.4983509599999996E-4</v>
      </c>
      <c r="AF11" s="563">
        <v>1.2357514276999999E-2</v>
      </c>
      <c r="AG11" s="563">
        <v>3.6569347319999998E-3</v>
      </c>
      <c r="AH11" s="563">
        <v>2.4501877699999999E-3</v>
      </c>
      <c r="AI11" s="563">
        <v>3.6487311990000002E-3</v>
      </c>
      <c r="AJ11" s="563">
        <v>2.4311673330000001E-3</v>
      </c>
      <c r="AK11" s="563">
        <v>5.7442288459999997E-3</v>
      </c>
      <c r="AL11" s="563">
        <v>0</v>
      </c>
      <c r="AM11" s="564">
        <v>2.0511876642E-2</v>
      </c>
      <c r="AN11" s="542">
        <v>3.1362238622000001E-2</v>
      </c>
    </row>
    <row r="12" spans="1:40">
      <c r="A12" s="296" t="s">
        <v>93</v>
      </c>
      <c r="B12" s="297" t="s">
        <v>530</v>
      </c>
      <c r="C12" s="565">
        <v>1.0845119114000001E-2</v>
      </c>
      <c r="D12" s="563">
        <v>5.5944846289999999E-3</v>
      </c>
      <c r="E12" s="563">
        <v>1.9402975825000002E-2</v>
      </c>
      <c r="F12" s="563">
        <v>9.7354356549999993E-3</v>
      </c>
      <c r="G12" s="563">
        <v>2.2337562211000001E-2</v>
      </c>
      <c r="H12" s="563">
        <v>7.9027597209999998E-3</v>
      </c>
      <c r="I12" s="563">
        <v>1.2688100200000001E-4</v>
      </c>
      <c r="J12" s="563">
        <v>0.23057400576600001</v>
      </c>
      <c r="K12" s="563">
        <v>9.7759538840000004E-3</v>
      </c>
      <c r="L12" s="563">
        <v>6.6084073899999997E-4</v>
      </c>
      <c r="M12" s="563">
        <v>9.0884913800000008E-3</v>
      </c>
      <c r="N12" s="563">
        <v>3.3941805370000001E-3</v>
      </c>
      <c r="O12" s="563">
        <v>1.5178857612E-2</v>
      </c>
      <c r="P12" s="563">
        <v>2.7158232308000001E-2</v>
      </c>
      <c r="Q12" s="563">
        <v>4.1945478534999997E-2</v>
      </c>
      <c r="R12" s="563">
        <v>1.5799113718999998E-2</v>
      </c>
      <c r="S12" s="563">
        <v>2.4163747302000001E-2</v>
      </c>
      <c r="T12" s="563">
        <v>5.1361633960999999E-2</v>
      </c>
      <c r="U12" s="563">
        <v>2.9624437393999999E-2</v>
      </c>
      <c r="V12" s="563">
        <v>5.4818782056999998E-2</v>
      </c>
      <c r="W12" s="563">
        <v>1.3863860344999999E-2</v>
      </c>
      <c r="X12" s="563">
        <v>0</v>
      </c>
      <c r="Y12" s="563">
        <v>3.7790250258999999E-2</v>
      </c>
      <c r="Z12" s="563">
        <v>1.4122364712000001E-2</v>
      </c>
      <c r="AA12" s="563">
        <v>7.1253768069999999E-3</v>
      </c>
      <c r="AB12" s="563">
        <v>3.4460011080000002E-3</v>
      </c>
      <c r="AC12" s="563">
        <v>7.5998973199999998E-4</v>
      </c>
      <c r="AD12" s="563">
        <v>2.4816921849999999E-3</v>
      </c>
      <c r="AE12" s="563">
        <v>2.6018682039999999E-3</v>
      </c>
      <c r="AF12" s="563">
        <v>2.1528968310000002E-3</v>
      </c>
      <c r="AG12" s="563">
        <v>2.9555864140000001E-3</v>
      </c>
      <c r="AH12" s="563">
        <v>2.2509825519999999E-3</v>
      </c>
      <c r="AI12" s="563">
        <v>7.9248460430000004E-3</v>
      </c>
      <c r="AJ12" s="563">
        <v>1.3016713792E-2</v>
      </c>
      <c r="AK12" s="563">
        <v>4.5598969299999997E-3</v>
      </c>
      <c r="AL12" s="563">
        <v>4.7285726161999997E-2</v>
      </c>
      <c r="AM12" s="564">
        <v>4.1565692199999997E-3</v>
      </c>
      <c r="AN12" s="542">
        <v>8.2090002610000004E-3</v>
      </c>
    </row>
    <row r="13" spans="1:40">
      <c r="A13" s="296" t="s">
        <v>94</v>
      </c>
      <c r="B13" s="297" t="s">
        <v>8</v>
      </c>
      <c r="C13" s="565">
        <v>2.3364395230000001E-3</v>
      </c>
      <c r="D13" s="563">
        <v>1.0171790239999999E-3</v>
      </c>
      <c r="E13" s="563">
        <v>3.066508848E-3</v>
      </c>
      <c r="F13" s="563">
        <v>5.9876255700000002E-4</v>
      </c>
      <c r="G13" s="563">
        <v>5.9440631650000001E-3</v>
      </c>
      <c r="H13" s="563">
        <v>2.615329007E-3</v>
      </c>
      <c r="I13" s="563">
        <v>1.0384497E-4</v>
      </c>
      <c r="J13" s="563">
        <v>3.279484999E-3</v>
      </c>
      <c r="K13" s="563">
        <v>9.1803181890000002E-2</v>
      </c>
      <c r="L13" s="563">
        <v>3.0455627819999998E-3</v>
      </c>
      <c r="M13" s="563">
        <v>3.6776013783000001E-2</v>
      </c>
      <c r="N13" s="563">
        <v>3.821300571E-3</v>
      </c>
      <c r="O13" s="563">
        <v>6.9549639740000002E-3</v>
      </c>
      <c r="P13" s="563">
        <v>4.6114973119999996E-3</v>
      </c>
      <c r="Q13" s="563">
        <v>8.2288770560000005E-3</v>
      </c>
      <c r="R13" s="563">
        <v>1.7088468409E-2</v>
      </c>
      <c r="S13" s="563">
        <v>7.2187931270000002E-3</v>
      </c>
      <c r="T13" s="563">
        <v>4.2250700839999997E-3</v>
      </c>
      <c r="U13" s="563">
        <v>3.052829632E-3</v>
      </c>
      <c r="V13" s="563">
        <v>4.4178072489999996E-3</v>
      </c>
      <c r="W13" s="563">
        <v>5.4681663647000001E-2</v>
      </c>
      <c r="X13" s="563">
        <v>4.1955812000000002E-5</v>
      </c>
      <c r="Y13" s="563">
        <v>4.3813295849999996E-3</v>
      </c>
      <c r="Z13" s="563">
        <v>5.1613927799999996E-4</v>
      </c>
      <c r="AA13" s="563">
        <v>2.51648363E-4</v>
      </c>
      <c r="AB13" s="563">
        <v>8.2004259999999997E-6</v>
      </c>
      <c r="AC13" s="563">
        <v>1.11341448E-4</v>
      </c>
      <c r="AD13" s="563">
        <v>3.1165121999999998E-5</v>
      </c>
      <c r="AE13" s="563">
        <v>3.4044730000000001E-6</v>
      </c>
      <c r="AF13" s="563">
        <v>1.9584691E-4</v>
      </c>
      <c r="AG13" s="563">
        <v>2.1778005149999998E-3</v>
      </c>
      <c r="AH13" s="563">
        <v>9.12265215E-4</v>
      </c>
      <c r="AI13" s="563">
        <v>4.5402763800000002E-4</v>
      </c>
      <c r="AJ13" s="563">
        <v>9.8330653300000002E-4</v>
      </c>
      <c r="AK13" s="563">
        <v>1.44828752E-3</v>
      </c>
      <c r="AL13" s="563">
        <v>4.987945798E-3</v>
      </c>
      <c r="AM13" s="564">
        <v>4.979702854E-3</v>
      </c>
      <c r="AN13" s="542">
        <v>5.3080920720000001E-3</v>
      </c>
    </row>
    <row r="14" spans="1:40">
      <c r="A14" s="296" t="s">
        <v>95</v>
      </c>
      <c r="B14" s="297" t="s">
        <v>9</v>
      </c>
      <c r="C14" s="565">
        <v>5.8265325000000001E-5</v>
      </c>
      <c r="D14" s="563">
        <v>5.2271699819999998E-3</v>
      </c>
      <c r="E14" s="563">
        <v>0</v>
      </c>
      <c r="F14" s="563">
        <v>1.5523473700000001E-4</v>
      </c>
      <c r="G14" s="563">
        <v>3.3599273083000002E-2</v>
      </c>
      <c r="H14" s="563">
        <v>1.7788779000000001E-5</v>
      </c>
      <c r="I14" s="563">
        <v>0</v>
      </c>
      <c r="J14" s="563">
        <v>2.3429459110000002E-3</v>
      </c>
      <c r="K14" s="563">
        <v>7.1631281579999997E-3</v>
      </c>
      <c r="L14" s="563">
        <v>0.55484875378200005</v>
      </c>
      <c r="M14" s="563">
        <v>9.7707063800000007E-4</v>
      </c>
      <c r="N14" s="563">
        <v>0.26018064330000001</v>
      </c>
      <c r="O14" s="563">
        <v>0.11429148499900001</v>
      </c>
      <c r="P14" s="563">
        <v>0.10886620519</v>
      </c>
      <c r="Q14" s="563">
        <v>2.9139767212000001E-2</v>
      </c>
      <c r="R14" s="563">
        <v>3.4357687480000001E-3</v>
      </c>
      <c r="S14" s="563">
        <v>3.7388091013000002E-2</v>
      </c>
      <c r="T14" s="563">
        <v>7.6692030440000001E-3</v>
      </c>
      <c r="U14" s="563">
        <v>0.103703976979</v>
      </c>
      <c r="V14" s="563">
        <v>2.417183825E-3</v>
      </c>
      <c r="W14" s="563">
        <v>2.5828223809999998E-2</v>
      </c>
      <c r="X14" s="563">
        <v>0</v>
      </c>
      <c r="Y14" s="563">
        <v>3.0782175000000003E-5</v>
      </c>
      <c r="Z14" s="563">
        <v>0</v>
      </c>
      <c r="AA14" s="563">
        <v>0</v>
      </c>
      <c r="AB14" s="563">
        <v>0</v>
      </c>
      <c r="AC14" s="563">
        <v>0</v>
      </c>
      <c r="AD14" s="563">
        <v>1.9308825399999999E-4</v>
      </c>
      <c r="AE14" s="563">
        <v>0</v>
      </c>
      <c r="AF14" s="563">
        <v>3.9737053999999997E-5</v>
      </c>
      <c r="AG14" s="563">
        <v>0</v>
      </c>
      <c r="AH14" s="563">
        <v>2.185066E-6</v>
      </c>
      <c r="AI14" s="563">
        <v>8.2550479999999994E-6</v>
      </c>
      <c r="AJ14" s="563">
        <v>1.6017443999999999E-4</v>
      </c>
      <c r="AK14" s="563">
        <v>2.8476538000000001E-5</v>
      </c>
      <c r="AL14" s="563">
        <v>1.6626485999999999E-5</v>
      </c>
      <c r="AM14" s="564">
        <v>5.2046586300000001E-3</v>
      </c>
      <c r="AN14" s="542">
        <v>5.0999312351999997E-2</v>
      </c>
    </row>
    <row r="15" spans="1:40">
      <c r="A15" s="296" t="s">
        <v>96</v>
      </c>
      <c r="B15" s="297" t="s">
        <v>10</v>
      </c>
      <c r="C15" s="565">
        <v>0</v>
      </c>
      <c r="D15" s="563">
        <v>1.1019439419999999E-3</v>
      </c>
      <c r="E15" s="563">
        <v>1.321521749E-3</v>
      </c>
      <c r="F15" s="563">
        <v>0</v>
      </c>
      <c r="G15" s="563">
        <v>7.4171720440000003E-3</v>
      </c>
      <c r="H15" s="563">
        <v>2.8041928530000001E-3</v>
      </c>
      <c r="I15" s="563">
        <v>1.2066493E-5</v>
      </c>
      <c r="J15" s="563">
        <v>2.2854110859999999E-3</v>
      </c>
      <c r="K15" s="563">
        <v>8.1263308620000002E-3</v>
      </c>
      <c r="L15" s="563">
        <v>1.0697634683E-2</v>
      </c>
      <c r="M15" s="563">
        <v>0.35736503127800001</v>
      </c>
      <c r="N15" s="563">
        <v>5.2964782528999999E-2</v>
      </c>
      <c r="O15" s="563">
        <v>4.0118374892E-2</v>
      </c>
      <c r="P15" s="563">
        <v>1.9975788410999999E-2</v>
      </c>
      <c r="Q15" s="563">
        <v>3.4741529617E-2</v>
      </c>
      <c r="R15" s="563">
        <v>1.0962527376E-2</v>
      </c>
      <c r="S15" s="563">
        <v>6.1273803565999999E-2</v>
      </c>
      <c r="T15" s="563">
        <v>5.2903484181E-2</v>
      </c>
      <c r="U15" s="563">
        <v>2.7106544675999999E-2</v>
      </c>
      <c r="V15" s="563">
        <v>1.3460285075E-2</v>
      </c>
      <c r="W15" s="563">
        <v>8.8528066709999999E-3</v>
      </c>
      <c r="X15" s="563">
        <v>1.6973033099999999E-4</v>
      </c>
      <c r="Y15" s="563">
        <v>2.7190921299999999E-4</v>
      </c>
      <c r="Z15" s="563">
        <v>3.9703020000000004E-6</v>
      </c>
      <c r="AA15" s="563">
        <v>1.3647596E-5</v>
      </c>
      <c r="AB15" s="563">
        <v>0</v>
      </c>
      <c r="AC15" s="563">
        <v>0</v>
      </c>
      <c r="AD15" s="563">
        <v>1.0501290999999999E-5</v>
      </c>
      <c r="AE15" s="563">
        <v>3.8300317000000003E-5</v>
      </c>
      <c r="AF15" s="563">
        <v>2.37003145E-4</v>
      </c>
      <c r="AG15" s="563">
        <v>6.3697982999999999E-5</v>
      </c>
      <c r="AH15" s="563">
        <v>1.3838753749999999E-3</v>
      </c>
      <c r="AI15" s="563">
        <v>2.2288629500000001E-4</v>
      </c>
      <c r="AJ15" s="563">
        <v>4.9649237299999999E-4</v>
      </c>
      <c r="AK15" s="563">
        <v>3.0630532599999999E-4</v>
      </c>
      <c r="AL15" s="563">
        <v>9.4770970200000004E-4</v>
      </c>
      <c r="AM15" s="564">
        <v>4.0338660700000003E-3</v>
      </c>
      <c r="AN15" s="542">
        <v>5.1706505260000002E-3</v>
      </c>
    </row>
    <row r="16" spans="1:40">
      <c r="A16" s="296" t="s">
        <v>97</v>
      </c>
      <c r="B16" s="297" t="s">
        <v>11</v>
      </c>
      <c r="C16" s="565">
        <v>1.5110140890000001E-3</v>
      </c>
      <c r="D16" s="563">
        <v>2.0004520796E-2</v>
      </c>
      <c r="E16" s="563">
        <v>1.0764282660000001E-2</v>
      </c>
      <c r="F16" s="563">
        <v>3.6591045169999999E-3</v>
      </c>
      <c r="G16" s="563">
        <v>3.2119280516999998E-2</v>
      </c>
      <c r="H16" s="563">
        <v>4.5232701829999999E-3</v>
      </c>
      <c r="I16" s="563">
        <v>4.47922845E-4</v>
      </c>
      <c r="J16" s="563">
        <v>7.3932249550000004E-3</v>
      </c>
      <c r="K16" s="563">
        <v>9.4696480440000005E-3</v>
      </c>
      <c r="L16" s="563">
        <v>1.3563235100000001E-4</v>
      </c>
      <c r="M16" s="563">
        <v>2.2489969129999999E-3</v>
      </c>
      <c r="N16" s="563">
        <v>6.0254297776999997E-2</v>
      </c>
      <c r="O16" s="563">
        <v>3.8665033304E-2</v>
      </c>
      <c r="P16" s="563">
        <v>3.6376315861E-2</v>
      </c>
      <c r="Q16" s="563">
        <v>5.8715423401E-2</v>
      </c>
      <c r="R16" s="563">
        <v>1.5511418923E-2</v>
      </c>
      <c r="S16" s="563">
        <v>2.2834235681999999E-2</v>
      </c>
      <c r="T16" s="563">
        <v>3.4961954344999997E-2</v>
      </c>
      <c r="U16" s="563">
        <v>2.3887700139999999E-2</v>
      </c>
      <c r="V16" s="563">
        <v>1.2009408031E-2</v>
      </c>
      <c r="W16" s="563">
        <v>9.3224182158000005E-2</v>
      </c>
      <c r="X16" s="563">
        <v>4.1307404099999998E-4</v>
      </c>
      <c r="Y16" s="563">
        <v>8.1572763899999997E-4</v>
      </c>
      <c r="Z16" s="563">
        <v>1.5881208599999999E-4</v>
      </c>
      <c r="AA16" s="563">
        <v>2.8310440880000001E-3</v>
      </c>
      <c r="AB16" s="563">
        <v>1.28473336E-4</v>
      </c>
      <c r="AC16" s="563">
        <v>4.7151416199999997E-4</v>
      </c>
      <c r="AD16" s="563">
        <v>1.2106972249999999E-3</v>
      </c>
      <c r="AE16" s="563">
        <v>4.9535076699999995E-4</v>
      </c>
      <c r="AF16" s="563">
        <v>5.1118881909999999E-3</v>
      </c>
      <c r="AG16" s="563">
        <v>1.9846950499999999E-4</v>
      </c>
      <c r="AH16" s="563">
        <v>3.6964039600000001E-4</v>
      </c>
      <c r="AI16" s="563">
        <v>2.4930244840000002E-3</v>
      </c>
      <c r="AJ16" s="563">
        <v>1.3738224639999999E-3</v>
      </c>
      <c r="AK16" s="563">
        <v>2.178820246E-3</v>
      </c>
      <c r="AL16" s="563">
        <v>3.6578269199999999E-4</v>
      </c>
      <c r="AM16" s="564">
        <v>6.1504954139999998E-3</v>
      </c>
      <c r="AN16" s="542">
        <v>9.2817158929999997E-3</v>
      </c>
    </row>
    <row r="17" spans="1:40">
      <c r="A17" s="296" t="s">
        <v>98</v>
      </c>
      <c r="B17" s="297" t="s">
        <v>99</v>
      </c>
      <c r="C17" s="565">
        <v>0</v>
      </c>
      <c r="D17" s="563">
        <v>3.8709312839999999E-3</v>
      </c>
      <c r="E17" s="563">
        <v>0</v>
      </c>
      <c r="F17" s="563">
        <v>0</v>
      </c>
      <c r="G17" s="563">
        <v>1.858595315E-3</v>
      </c>
      <c r="H17" s="563">
        <v>5.6772700000000003E-6</v>
      </c>
      <c r="I17" s="563">
        <v>0</v>
      </c>
      <c r="J17" s="563">
        <v>4.0913652999999999E-4</v>
      </c>
      <c r="K17" s="563">
        <v>2.2068782270000002E-3</v>
      </c>
      <c r="L17" s="563">
        <v>7.0458359999999997E-6</v>
      </c>
      <c r="M17" s="563">
        <v>1.1562966E-5</v>
      </c>
      <c r="N17" s="563">
        <v>1.2851567249999999E-3</v>
      </c>
      <c r="O17" s="563">
        <v>0.16895644805099999</v>
      </c>
      <c r="P17" s="563">
        <v>3.9961398968000002E-2</v>
      </c>
      <c r="Q17" s="563">
        <v>2.5964846143E-2</v>
      </c>
      <c r="R17" s="563">
        <v>1.9731946770000001E-3</v>
      </c>
      <c r="S17" s="563">
        <v>6.5009579560000004E-3</v>
      </c>
      <c r="T17" s="563">
        <v>2.3828594310000002E-3</v>
      </c>
      <c r="U17" s="563">
        <v>1.9128606212999999E-2</v>
      </c>
      <c r="V17" s="563">
        <v>1.5018844400000001E-4</v>
      </c>
      <c r="W17" s="563">
        <v>7.9149814799999996E-3</v>
      </c>
      <c r="X17" s="563">
        <v>0</v>
      </c>
      <c r="Y17" s="563">
        <v>9.824644209E-3</v>
      </c>
      <c r="Z17" s="563">
        <v>0</v>
      </c>
      <c r="AA17" s="563">
        <v>4.9930229999999999E-6</v>
      </c>
      <c r="AB17" s="563">
        <v>0</v>
      </c>
      <c r="AC17" s="563">
        <v>0</v>
      </c>
      <c r="AD17" s="563">
        <v>1.14836698E-4</v>
      </c>
      <c r="AE17" s="563">
        <v>3.4044730000000001E-6</v>
      </c>
      <c r="AF17" s="563">
        <v>3.88145869E-4</v>
      </c>
      <c r="AG17" s="563">
        <v>0</v>
      </c>
      <c r="AH17" s="563">
        <v>0</v>
      </c>
      <c r="AI17" s="563">
        <v>0</v>
      </c>
      <c r="AJ17" s="563">
        <v>9.2954405450000003E-3</v>
      </c>
      <c r="AK17" s="563">
        <v>9.1270960000000001E-6</v>
      </c>
      <c r="AL17" s="563">
        <v>0</v>
      </c>
      <c r="AM17" s="564">
        <v>0</v>
      </c>
      <c r="AN17" s="542">
        <v>2.4878425019999998E-3</v>
      </c>
    </row>
    <row r="18" spans="1:40">
      <c r="A18" s="296" t="s">
        <v>100</v>
      </c>
      <c r="B18" s="297" t="s">
        <v>101</v>
      </c>
      <c r="C18" s="565">
        <v>0</v>
      </c>
      <c r="D18" s="563">
        <v>1.3562386980000001E-3</v>
      </c>
      <c r="E18" s="563">
        <v>0</v>
      </c>
      <c r="F18" s="563">
        <v>0</v>
      </c>
      <c r="G18" s="563">
        <v>2.8911482699999999E-4</v>
      </c>
      <c r="H18" s="563">
        <v>0</v>
      </c>
      <c r="I18" s="563">
        <v>1.2797796E-5</v>
      </c>
      <c r="J18" s="563">
        <v>2.7169222699999999E-3</v>
      </c>
      <c r="K18" s="563">
        <v>9.7796443200000001E-4</v>
      </c>
      <c r="L18" s="563">
        <v>2.5541157000000001E-5</v>
      </c>
      <c r="M18" s="563">
        <v>7.5159279999999996E-5</v>
      </c>
      <c r="N18" s="563">
        <v>5.1634066299999996E-4</v>
      </c>
      <c r="O18" s="563">
        <v>5.8441016719999999E-3</v>
      </c>
      <c r="P18" s="563">
        <v>0.15910402388700001</v>
      </c>
      <c r="Q18" s="563">
        <v>2.2560199800000002E-3</v>
      </c>
      <c r="R18" s="563">
        <v>2.9929296370000001E-3</v>
      </c>
      <c r="S18" s="563">
        <v>2.4113195529999998E-3</v>
      </c>
      <c r="T18" s="563">
        <v>1.581898278E-3</v>
      </c>
      <c r="U18" s="563">
        <v>2.3242086619999999E-3</v>
      </c>
      <c r="V18" s="563">
        <v>7.6511094000000004E-5</v>
      </c>
      <c r="W18" s="563">
        <v>4.9337581000000001E-5</v>
      </c>
      <c r="X18" s="563">
        <v>4.9584139999999998E-6</v>
      </c>
      <c r="Y18" s="563">
        <v>2.3599667599999999E-4</v>
      </c>
      <c r="Z18" s="563">
        <v>0</v>
      </c>
      <c r="AA18" s="563">
        <v>3.6615500000000001E-6</v>
      </c>
      <c r="AB18" s="563">
        <v>0</v>
      </c>
      <c r="AC18" s="563">
        <v>0</v>
      </c>
      <c r="AD18" s="563">
        <v>6.3685249000000006E-5</v>
      </c>
      <c r="AE18" s="563">
        <v>3.4044730000000001E-6</v>
      </c>
      <c r="AF18" s="563">
        <v>1.9158936999999998E-5</v>
      </c>
      <c r="AG18" s="563">
        <v>0</v>
      </c>
      <c r="AH18" s="563">
        <v>0</v>
      </c>
      <c r="AI18" s="563">
        <v>0</v>
      </c>
      <c r="AJ18" s="563">
        <v>1.3649668981E-2</v>
      </c>
      <c r="AK18" s="563">
        <v>1.0952515E-5</v>
      </c>
      <c r="AL18" s="563">
        <v>0</v>
      </c>
      <c r="AM18" s="564">
        <v>0</v>
      </c>
      <c r="AN18" s="542">
        <v>2.307211659E-3</v>
      </c>
    </row>
    <row r="19" spans="1:40">
      <c r="A19" s="296" t="s">
        <v>102</v>
      </c>
      <c r="B19" s="297" t="s">
        <v>103</v>
      </c>
      <c r="C19" s="565">
        <v>4.5058517799999998E-4</v>
      </c>
      <c r="D19" s="563">
        <v>0</v>
      </c>
      <c r="E19" s="563">
        <v>0</v>
      </c>
      <c r="F19" s="563">
        <v>0</v>
      </c>
      <c r="G19" s="563">
        <v>0</v>
      </c>
      <c r="H19" s="563">
        <v>0</v>
      </c>
      <c r="I19" s="563">
        <v>0</v>
      </c>
      <c r="J19" s="563">
        <v>0</v>
      </c>
      <c r="K19" s="563">
        <v>0</v>
      </c>
      <c r="L19" s="563">
        <v>0</v>
      </c>
      <c r="M19" s="563">
        <v>0</v>
      </c>
      <c r="N19" s="563">
        <v>2.6576358E-5</v>
      </c>
      <c r="O19" s="563">
        <v>3.0208429379999999E-3</v>
      </c>
      <c r="P19" s="563">
        <v>6.4212276210000004E-3</v>
      </c>
      <c r="Q19" s="563">
        <v>0.10888977899299999</v>
      </c>
      <c r="R19" s="563">
        <v>5.9195840299999998E-4</v>
      </c>
      <c r="S19" s="563">
        <v>1.5367738870000001E-3</v>
      </c>
      <c r="T19" s="563">
        <v>8.2098518200000002E-4</v>
      </c>
      <c r="U19" s="563">
        <v>1.079096879E-3</v>
      </c>
      <c r="V19" s="563">
        <v>1.9552835199999999E-4</v>
      </c>
      <c r="W19" s="563">
        <v>2.3969841600000001E-4</v>
      </c>
      <c r="X19" s="563">
        <v>0</v>
      </c>
      <c r="Y19" s="563">
        <v>9.7476888000000002E-5</v>
      </c>
      <c r="Z19" s="563">
        <v>2.7792114999999999E-5</v>
      </c>
      <c r="AA19" s="563">
        <v>9.2337640199999997E-4</v>
      </c>
      <c r="AB19" s="563">
        <v>1.0022743000000001E-5</v>
      </c>
      <c r="AC19" s="563">
        <v>0</v>
      </c>
      <c r="AD19" s="563">
        <v>5.5216465E-5</v>
      </c>
      <c r="AE19" s="563">
        <v>6.8940570999999996E-5</v>
      </c>
      <c r="AF19" s="563">
        <v>3.7494749029999999E-3</v>
      </c>
      <c r="AG19" s="563">
        <v>0</v>
      </c>
      <c r="AH19" s="563">
        <v>1.1549532541E-2</v>
      </c>
      <c r="AI19" s="563">
        <v>0</v>
      </c>
      <c r="AJ19" s="563">
        <v>4.8545920949999996E-3</v>
      </c>
      <c r="AK19" s="563">
        <v>8.8970927300000002E-4</v>
      </c>
      <c r="AL19" s="563">
        <v>2.4706958184E-2</v>
      </c>
      <c r="AM19" s="564">
        <v>0</v>
      </c>
      <c r="AN19" s="542">
        <v>1.795887425E-3</v>
      </c>
    </row>
    <row r="20" spans="1:40">
      <c r="A20" s="296" t="s">
        <v>104</v>
      </c>
      <c r="B20" s="297" t="s">
        <v>105</v>
      </c>
      <c r="C20" s="565">
        <v>0</v>
      </c>
      <c r="D20" s="563">
        <v>0</v>
      </c>
      <c r="E20" s="563">
        <v>1.549263E-6</v>
      </c>
      <c r="F20" s="563">
        <v>0</v>
      </c>
      <c r="G20" s="563">
        <v>6.8836859999999999E-6</v>
      </c>
      <c r="H20" s="563">
        <v>1.8924230000000001E-6</v>
      </c>
      <c r="I20" s="563">
        <v>7.3130299999999997E-7</v>
      </c>
      <c r="J20" s="563">
        <v>0</v>
      </c>
      <c r="K20" s="563">
        <v>0</v>
      </c>
      <c r="L20" s="563">
        <v>1.1743060000000001E-6</v>
      </c>
      <c r="M20" s="563">
        <v>3.0063711899999999E-4</v>
      </c>
      <c r="N20" s="563">
        <v>2.2779735099999999E-4</v>
      </c>
      <c r="O20" s="563">
        <v>9.2996298589999998E-3</v>
      </c>
      <c r="P20" s="563">
        <v>2.8287779040000001E-3</v>
      </c>
      <c r="Q20" s="563">
        <v>0.153650864709</v>
      </c>
      <c r="R20" s="563">
        <v>0.32516139527499999</v>
      </c>
      <c r="S20" s="563">
        <v>0.23541454981099999</v>
      </c>
      <c r="T20" s="563">
        <v>0.288926712054</v>
      </c>
      <c r="U20" s="563">
        <v>1.081863794E-2</v>
      </c>
      <c r="V20" s="563">
        <v>9.3031822950000002E-3</v>
      </c>
      <c r="W20" s="563">
        <v>3.42485044E-4</v>
      </c>
      <c r="X20" s="563">
        <v>4.1955809999999998E-6</v>
      </c>
      <c r="Y20" s="563">
        <v>2.052145E-5</v>
      </c>
      <c r="Z20" s="563">
        <v>0</v>
      </c>
      <c r="AA20" s="563">
        <v>3.1622480000000003E-5</v>
      </c>
      <c r="AB20" s="563">
        <v>4.3735603999999999E-5</v>
      </c>
      <c r="AC20" s="563">
        <v>0</v>
      </c>
      <c r="AD20" s="563">
        <v>1.0162540000000001E-5</v>
      </c>
      <c r="AE20" s="563">
        <v>8.0090218499999995E-4</v>
      </c>
      <c r="AF20" s="563">
        <v>2.591423608E-3</v>
      </c>
      <c r="AG20" s="563">
        <v>1.0453174270000001E-3</v>
      </c>
      <c r="AH20" s="563">
        <v>3.2776000000000002E-6</v>
      </c>
      <c r="AI20" s="563">
        <v>0</v>
      </c>
      <c r="AJ20" s="563">
        <v>1.3799681296E-2</v>
      </c>
      <c r="AK20" s="563">
        <v>1.2047766E-5</v>
      </c>
      <c r="AL20" s="563">
        <v>3.5979715687000001E-2</v>
      </c>
      <c r="AM20" s="564">
        <v>0</v>
      </c>
      <c r="AN20" s="542">
        <v>8.0766765889999995E-3</v>
      </c>
    </row>
    <row r="21" spans="1:40">
      <c r="A21" s="296" t="s">
        <v>106</v>
      </c>
      <c r="B21" s="297" t="s">
        <v>12</v>
      </c>
      <c r="C21" s="565">
        <v>1.6702726399999999E-4</v>
      </c>
      <c r="D21" s="563">
        <v>2.8254972999999999E-5</v>
      </c>
      <c r="E21" s="563">
        <v>0</v>
      </c>
      <c r="F21" s="563">
        <v>0</v>
      </c>
      <c r="G21" s="563">
        <v>3.2353325899999998E-4</v>
      </c>
      <c r="H21" s="563">
        <v>7.5696900000000001E-7</v>
      </c>
      <c r="I21" s="563">
        <v>0</v>
      </c>
      <c r="J21" s="563">
        <v>2.2374653999999999E-5</v>
      </c>
      <c r="K21" s="563">
        <v>4.4285181999999998E-5</v>
      </c>
      <c r="L21" s="563">
        <v>0</v>
      </c>
      <c r="M21" s="563">
        <v>1.21411144E-4</v>
      </c>
      <c r="N21" s="563">
        <v>4.68882882E-4</v>
      </c>
      <c r="O21" s="563">
        <v>1.9376424252999999E-2</v>
      </c>
      <c r="P21" s="563">
        <v>1.8399334058999999E-2</v>
      </c>
      <c r="Q21" s="563">
        <v>2.3744168512000001E-2</v>
      </c>
      <c r="R21" s="563">
        <v>1.5924132923999999E-2</v>
      </c>
      <c r="S21" s="563">
        <v>7.0898861068999994E-2</v>
      </c>
      <c r="T21" s="563">
        <v>1.7160592711000001E-2</v>
      </c>
      <c r="U21" s="563">
        <v>2.6248801003000002E-2</v>
      </c>
      <c r="V21" s="563">
        <v>8.6145824499999995E-4</v>
      </c>
      <c r="W21" s="563">
        <v>8.9004996659999992E-3</v>
      </c>
      <c r="X21" s="563">
        <v>2.6699149999999998E-6</v>
      </c>
      <c r="Y21" s="563">
        <v>1.74432325E-4</v>
      </c>
      <c r="Z21" s="563">
        <v>0</v>
      </c>
      <c r="AA21" s="563">
        <v>2.2535177500000001E-4</v>
      </c>
      <c r="AB21" s="563">
        <v>1.8223169999999999E-6</v>
      </c>
      <c r="AC21" s="563">
        <v>1.0403115E-5</v>
      </c>
      <c r="AD21" s="563">
        <v>3.1808749099999998E-4</v>
      </c>
      <c r="AE21" s="563">
        <v>1.13198715E-4</v>
      </c>
      <c r="AF21" s="563">
        <v>2.1280611719999998E-3</v>
      </c>
      <c r="AG21" s="563">
        <v>6.4636690199999997E-4</v>
      </c>
      <c r="AH21" s="563">
        <v>7.9026566999999996E-5</v>
      </c>
      <c r="AI21" s="563">
        <v>0</v>
      </c>
      <c r="AJ21" s="563">
        <v>8.1809942140000005E-3</v>
      </c>
      <c r="AK21" s="563">
        <v>4.4138633999999999E-4</v>
      </c>
      <c r="AL21" s="563">
        <v>0</v>
      </c>
      <c r="AM21" s="564">
        <v>1.2270315039999999E-3</v>
      </c>
      <c r="AN21" s="542">
        <v>2.10789247E-3</v>
      </c>
    </row>
    <row r="22" spans="1:40">
      <c r="A22" s="296" t="s">
        <v>107</v>
      </c>
      <c r="B22" s="297" t="s">
        <v>531</v>
      </c>
      <c r="C22" s="565">
        <v>7.7687099999999997E-6</v>
      </c>
      <c r="D22" s="563">
        <v>0</v>
      </c>
      <c r="E22" s="563">
        <v>2.1689689E-5</v>
      </c>
      <c r="F22" s="563">
        <v>0</v>
      </c>
      <c r="G22" s="563">
        <v>3.4418429999999999E-6</v>
      </c>
      <c r="H22" s="563">
        <v>8.3266629999999999E-6</v>
      </c>
      <c r="I22" s="563">
        <v>2.559559E-6</v>
      </c>
      <c r="J22" s="563">
        <v>0</v>
      </c>
      <c r="K22" s="563">
        <v>0</v>
      </c>
      <c r="L22" s="563">
        <v>5.8715300000000004E-7</v>
      </c>
      <c r="M22" s="563">
        <v>0</v>
      </c>
      <c r="N22" s="563">
        <v>7.0237517000000006E-5</v>
      </c>
      <c r="O22" s="563">
        <v>1.54554755E-3</v>
      </c>
      <c r="P22" s="563">
        <v>3.8060813799999999E-4</v>
      </c>
      <c r="Q22" s="563">
        <v>1.1780782999999999E-5</v>
      </c>
      <c r="R22" s="563">
        <v>7.5312769999999998E-6</v>
      </c>
      <c r="S22" s="563">
        <v>5.0551772999999999E-5</v>
      </c>
      <c r="T22" s="563">
        <v>1.8982779335000002E-2</v>
      </c>
      <c r="U22" s="563">
        <v>3.3479672400000002E-3</v>
      </c>
      <c r="V22" s="563">
        <v>3.9672419000000002E-5</v>
      </c>
      <c r="W22" s="563">
        <v>1.8781172609999999E-3</v>
      </c>
      <c r="X22" s="563">
        <v>1.4493825999999999E-5</v>
      </c>
      <c r="Y22" s="563">
        <v>1.0260725E-5</v>
      </c>
      <c r="Z22" s="563">
        <v>2.3821812999999998E-5</v>
      </c>
      <c r="AA22" s="563">
        <v>3.2354789599999998E-4</v>
      </c>
      <c r="AB22" s="563">
        <v>1.5034113800000001E-4</v>
      </c>
      <c r="AC22" s="563">
        <v>6.4386846999999993E-5</v>
      </c>
      <c r="AD22" s="563">
        <v>1.00609143E-4</v>
      </c>
      <c r="AE22" s="563">
        <v>1.7788369500000001E-4</v>
      </c>
      <c r="AF22" s="563">
        <v>1.9747896770000001E-3</v>
      </c>
      <c r="AG22" s="563">
        <v>9.9905257999999999E-5</v>
      </c>
      <c r="AH22" s="563">
        <v>2.6949152000000001E-5</v>
      </c>
      <c r="AI22" s="563">
        <v>8.2550479999999994E-5</v>
      </c>
      <c r="AJ22" s="563">
        <v>1.554321153E-3</v>
      </c>
      <c r="AK22" s="563">
        <v>1.9678018000000001E-4</v>
      </c>
      <c r="AL22" s="563">
        <v>0</v>
      </c>
      <c r="AM22" s="564">
        <v>0</v>
      </c>
      <c r="AN22" s="542">
        <v>3.5239224900000002E-4</v>
      </c>
    </row>
    <row r="23" spans="1:40">
      <c r="A23" s="296" t="s">
        <v>108</v>
      </c>
      <c r="B23" s="297" t="s">
        <v>39</v>
      </c>
      <c r="C23" s="565">
        <v>3.4279432729999999E-3</v>
      </c>
      <c r="D23" s="563">
        <v>8.4764919000000004E-5</v>
      </c>
      <c r="E23" s="563">
        <v>0</v>
      </c>
      <c r="F23" s="563">
        <v>0</v>
      </c>
      <c r="G23" s="563">
        <v>0</v>
      </c>
      <c r="H23" s="563">
        <v>0</v>
      </c>
      <c r="I23" s="563">
        <v>0</v>
      </c>
      <c r="J23" s="563">
        <v>0</v>
      </c>
      <c r="K23" s="563">
        <v>0</v>
      </c>
      <c r="L23" s="563">
        <v>0</v>
      </c>
      <c r="M23" s="563">
        <v>0</v>
      </c>
      <c r="N23" s="563">
        <v>0</v>
      </c>
      <c r="O23" s="563">
        <v>0</v>
      </c>
      <c r="P23" s="563">
        <v>1.0411474229999999E-3</v>
      </c>
      <c r="Q23" s="563">
        <v>0</v>
      </c>
      <c r="R23" s="563">
        <v>0</v>
      </c>
      <c r="S23" s="563">
        <v>0</v>
      </c>
      <c r="T23" s="563">
        <v>0</v>
      </c>
      <c r="U23" s="563">
        <v>0.30161218918299998</v>
      </c>
      <c r="V23" s="563">
        <v>0</v>
      </c>
      <c r="W23" s="563">
        <v>0</v>
      </c>
      <c r="X23" s="563">
        <v>0</v>
      </c>
      <c r="Y23" s="563">
        <v>0</v>
      </c>
      <c r="Z23" s="563">
        <v>0</v>
      </c>
      <c r="AA23" s="563">
        <v>0</v>
      </c>
      <c r="AB23" s="563">
        <v>0</v>
      </c>
      <c r="AC23" s="563">
        <v>0</v>
      </c>
      <c r="AD23" s="563">
        <v>3.4677295327999999E-2</v>
      </c>
      <c r="AE23" s="563">
        <v>0</v>
      </c>
      <c r="AF23" s="563">
        <v>6.3586382679999996E-3</v>
      </c>
      <c r="AG23" s="563">
        <v>9.7223237000000002E-5</v>
      </c>
      <c r="AH23" s="563">
        <v>0</v>
      </c>
      <c r="AI23" s="563">
        <v>0</v>
      </c>
      <c r="AJ23" s="563">
        <v>3.7708257017000001E-2</v>
      </c>
      <c r="AK23" s="563">
        <v>3.6143297999999998E-5</v>
      </c>
      <c r="AL23" s="563">
        <v>0</v>
      </c>
      <c r="AM23" s="564">
        <v>0</v>
      </c>
      <c r="AN23" s="542">
        <v>5.1964020000000001E-3</v>
      </c>
    </row>
    <row r="24" spans="1:40">
      <c r="A24" s="296" t="s">
        <v>109</v>
      </c>
      <c r="B24" s="297" t="s">
        <v>28</v>
      </c>
      <c r="C24" s="565">
        <v>1.66444611E-3</v>
      </c>
      <c r="D24" s="563">
        <v>3.023282098E-3</v>
      </c>
      <c r="E24" s="563">
        <v>8.2880431980000002E-3</v>
      </c>
      <c r="F24" s="563">
        <v>2.2486860487999999E-2</v>
      </c>
      <c r="G24" s="563">
        <v>1.3309607560999999E-2</v>
      </c>
      <c r="H24" s="563">
        <v>2.3500112600000002E-3</v>
      </c>
      <c r="I24" s="563">
        <v>6.0734681200000004E-4</v>
      </c>
      <c r="J24" s="563">
        <v>2.1543595419999998E-3</v>
      </c>
      <c r="K24" s="563">
        <v>1.0547254133999999E-2</v>
      </c>
      <c r="L24" s="563">
        <v>6.794828474E-3</v>
      </c>
      <c r="M24" s="563">
        <v>3.1948475423E-2</v>
      </c>
      <c r="N24" s="563">
        <v>1.431326692E-3</v>
      </c>
      <c r="O24" s="563">
        <v>1.3128372650000001E-3</v>
      </c>
      <c r="P24" s="563">
        <v>3.19710836E-3</v>
      </c>
      <c r="Q24" s="563">
        <v>4.3706705619999996E-3</v>
      </c>
      <c r="R24" s="563">
        <v>9.7183603510000004E-3</v>
      </c>
      <c r="S24" s="563">
        <v>2.704519834E-3</v>
      </c>
      <c r="T24" s="563">
        <v>6.1073287950000003E-3</v>
      </c>
      <c r="U24" s="563">
        <v>1.6878181950000001E-3</v>
      </c>
      <c r="V24" s="563">
        <v>4.7978123494999997E-2</v>
      </c>
      <c r="W24" s="563">
        <v>3.1826851400000001E-3</v>
      </c>
      <c r="X24" s="563">
        <v>7.6615127129999998E-3</v>
      </c>
      <c r="Y24" s="563">
        <v>3.7143824579999999E-3</v>
      </c>
      <c r="Z24" s="563">
        <v>4.0179457659999997E-3</v>
      </c>
      <c r="AA24" s="563">
        <v>7.5324746220000001E-3</v>
      </c>
      <c r="AB24" s="563">
        <v>1.8295149722000002E-2</v>
      </c>
      <c r="AC24" s="563">
        <v>7.1134814E-5</v>
      </c>
      <c r="AD24" s="563">
        <v>2.19612482E-3</v>
      </c>
      <c r="AE24" s="563">
        <v>1.6258910142999999E-2</v>
      </c>
      <c r="AF24" s="563">
        <v>9.9633567589999996E-3</v>
      </c>
      <c r="AG24" s="563">
        <v>1.6633219638000001E-2</v>
      </c>
      <c r="AH24" s="563">
        <v>4.3501029889999997E-3</v>
      </c>
      <c r="AI24" s="563">
        <v>5.0917135829000003E-2</v>
      </c>
      <c r="AJ24" s="563">
        <v>7.3689920669999997E-3</v>
      </c>
      <c r="AK24" s="563">
        <v>7.5827909709999999E-3</v>
      </c>
      <c r="AL24" s="563">
        <v>0.14689500374100001</v>
      </c>
      <c r="AM24" s="564">
        <v>1.7638577870000001E-3</v>
      </c>
      <c r="AN24" s="542">
        <v>6.7092779460000002E-3</v>
      </c>
    </row>
    <row r="25" spans="1:40">
      <c r="A25" s="296" t="s">
        <v>110</v>
      </c>
      <c r="B25" s="297" t="s">
        <v>29</v>
      </c>
      <c r="C25" s="565">
        <v>2.8122730080000001E-3</v>
      </c>
      <c r="D25" s="563">
        <v>3.4188517179999998E-3</v>
      </c>
      <c r="E25" s="563">
        <v>5.3243021599999997E-4</v>
      </c>
      <c r="F25" s="563">
        <v>2.4837557940000001E-3</v>
      </c>
      <c r="G25" s="563">
        <v>2.6605447749999999E-3</v>
      </c>
      <c r="H25" s="563">
        <v>3.4548079849999998E-3</v>
      </c>
      <c r="I25" s="563">
        <v>2.4096420799999999E-4</v>
      </c>
      <c r="J25" s="563">
        <v>3.1708081089999998E-3</v>
      </c>
      <c r="K25" s="563">
        <v>5.5836233399999997E-3</v>
      </c>
      <c r="L25" s="563">
        <v>3.01620513E-3</v>
      </c>
      <c r="M25" s="563">
        <v>2.8618341180000001E-3</v>
      </c>
      <c r="N25" s="563">
        <v>3.42835014E-3</v>
      </c>
      <c r="O25" s="563">
        <v>1.6026274309999999E-3</v>
      </c>
      <c r="P25" s="563">
        <v>1.7949970900000001E-3</v>
      </c>
      <c r="Q25" s="563">
        <v>9.8958578799999996E-4</v>
      </c>
      <c r="R25" s="563">
        <v>2.620884533E-3</v>
      </c>
      <c r="S25" s="563">
        <v>1.723815446E-3</v>
      </c>
      <c r="T25" s="563">
        <v>2.0424509410000001E-3</v>
      </c>
      <c r="U25" s="563">
        <v>8.5774367300000003E-4</v>
      </c>
      <c r="V25" s="563">
        <v>1.2723511579999999E-3</v>
      </c>
      <c r="W25" s="563">
        <v>5.8588377799999997E-4</v>
      </c>
      <c r="X25" s="563">
        <v>1.4663556342000001E-2</v>
      </c>
      <c r="Y25" s="563">
        <v>3.0448701504999998E-2</v>
      </c>
      <c r="Z25" s="563">
        <v>3.1047762729999998E-3</v>
      </c>
      <c r="AA25" s="563">
        <v>3.406240347E-3</v>
      </c>
      <c r="AB25" s="563">
        <v>2.8983949030000002E-3</v>
      </c>
      <c r="AC25" s="563">
        <v>1.3064344391E-2</v>
      </c>
      <c r="AD25" s="563">
        <v>6.4572776999999998E-3</v>
      </c>
      <c r="AE25" s="563">
        <v>4.8700980909999999E-3</v>
      </c>
      <c r="AF25" s="563">
        <v>8.9649632720000001E-3</v>
      </c>
      <c r="AG25" s="563">
        <v>6.3235334549999996E-3</v>
      </c>
      <c r="AH25" s="563">
        <v>2.4800503440000001E-3</v>
      </c>
      <c r="AI25" s="563">
        <v>1.6344994959999999E-3</v>
      </c>
      <c r="AJ25" s="563">
        <v>1.598840937E-3</v>
      </c>
      <c r="AK25" s="563">
        <v>2.9987985090000001E-3</v>
      </c>
      <c r="AL25" s="563">
        <v>0</v>
      </c>
      <c r="AM25" s="564">
        <v>0</v>
      </c>
      <c r="AN25" s="542">
        <v>4.7284060109999996E-3</v>
      </c>
    </row>
    <row r="26" spans="1:40">
      <c r="A26" s="296" t="s">
        <v>111</v>
      </c>
      <c r="B26" s="297" t="s">
        <v>30</v>
      </c>
      <c r="C26" s="565">
        <v>9.2797240550000007E-3</v>
      </c>
      <c r="D26" s="563">
        <v>4.1506555154000001E-2</v>
      </c>
      <c r="E26" s="563">
        <v>1.5711597373E-2</v>
      </c>
      <c r="F26" s="563">
        <v>2.5879848313000001E-2</v>
      </c>
      <c r="G26" s="563">
        <v>2.1167335531999999E-2</v>
      </c>
      <c r="H26" s="563">
        <v>2.9878336105999999E-2</v>
      </c>
      <c r="I26" s="563">
        <v>7.3510537700000001E-3</v>
      </c>
      <c r="J26" s="563">
        <v>3.2372927947000002E-2</v>
      </c>
      <c r="K26" s="563">
        <v>5.1559022921000001E-2</v>
      </c>
      <c r="L26" s="563">
        <v>3.1644319132999997E-2</v>
      </c>
      <c r="M26" s="563">
        <v>4.0262248071999997E-2</v>
      </c>
      <c r="N26" s="563">
        <v>2.2284275908000001E-2</v>
      </c>
      <c r="O26" s="563">
        <v>1.2021901111000001E-2</v>
      </c>
      <c r="P26" s="563">
        <v>1.0138909692999999E-2</v>
      </c>
      <c r="Q26" s="563">
        <v>6.5560058429999998E-3</v>
      </c>
      <c r="R26" s="563">
        <v>3.0581504990000001E-2</v>
      </c>
      <c r="S26" s="563">
        <v>8.2652148200000001E-3</v>
      </c>
      <c r="T26" s="563">
        <v>5.9070885060000002E-3</v>
      </c>
      <c r="U26" s="563">
        <v>1.5015125802E-2</v>
      </c>
      <c r="V26" s="563">
        <v>1.8750885544999998E-2</v>
      </c>
      <c r="W26" s="563">
        <v>3.5342154069999999E-3</v>
      </c>
      <c r="X26" s="563">
        <v>8.9069137839000001E-2</v>
      </c>
      <c r="Y26" s="563">
        <v>4.3418257933999997E-2</v>
      </c>
      <c r="Z26" s="563">
        <v>8.0120697185000006E-2</v>
      </c>
      <c r="AA26" s="563">
        <v>3.1881118117999999E-2</v>
      </c>
      <c r="AB26" s="563">
        <v>6.1594308539999996E-3</v>
      </c>
      <c r="AC26" s="563">
        <v>3.5671438139999998E-3</v>
      </c>
      <c r="AD26" s="563">
        <v>1.4482974020000001E-2</v>
      </c>
      <c r="AE26" s="563">
        <v>8.5971444990000003E-3</v>
      </c>
      <c r="AF26" s="563">
        <v>1.3464475074000001E-2</v>
      </c>
      <c r="AG26" s="563">
        <v>2.6892617939999999E-2</v>
      </c>
      <c r="AH26" s="563">
        <v>1.3185054729000001E-2</v>
      </c>
      <c r="AI26" s="563">
        <v>4.9200085849999999E-3</v>
      </c>
      <c r="AJ26" s="563">
        <v>5.795314486E-3</v>
      </c>
      <c r="AK26" s="563">
        <v>3.780844563E-2</v>
      </c>
      <c r="AL26" s="563">
        <v>0</v>
      </c>
      <c r="AM26" s="564">
        <v>4.8314365469999997E-3</v>
      </c>
      <c r="AN26" s="542">
        <v>2.2770810445000001E-2</v>
      </c>
    </row>
    <row r="27" spans="1:40">
      <c r="A27" s="296" t="s">
        <v>112</v>
      </c>
      <c r="B27" s="297" t="s">
        <v>113</v>
      </c>
      <c r="C27" s="565">
        <v>4.9137090500000005E-4</v>
      </c>
      <c r="D27" s="563">
        <v>2.0908679930000001E-3</v>
      </c>
      <c r="E27" s="563">
        <v>2.0470934780000001E-3</v>
      </c>
      <c r="F27" s="563">
        <v>8.8705564100000002E-4</v>
      </c>
      <c r="G27" s="563">
        <v>1.2906911909999999E-3</v>
      </c>
      <c r="H27" s="563">
        <v>2.1373028800000002E-3</v>
      </c>
      <c r="I27" s="563">
        <v>4.3037158199999998E-4</v>
      </c>
      <c r="J27" s="563">
        <v>9.7489563799999998E-4</v>
      </c>
      <c r="K27" s="563">
        <v>1.4392684089999999E-3</v>
      </c>
      <c r="L27" s="563">
        <v>1.2597368319999999E-3</v>
      </c>
      <c r="M27" s="563">
        <v>8.4409652799999997E-4</v>
      </c>
      <c r="N27" s="563">
        <v>6.1695116000000003E-4</v>
      </c>
      <c r="O27" s="563">
        <v>6.0592489199999999E-4</v>
      </c>
      <c r="P27" s="563">
        <v>5.3039585699999996E-4</v>
      </c>
      <c r="Q27" s="563">
        <v>3.9465623699999999E-4</v>
      </c>
      <c r="R27" s="563">
        <v>3.4734251349999999E-3</v>
      </c>
      <c r="S27" s="563">
        <v>4.8024184000000002E-4</v>
      </c>
      <c r="T27" s="563">
        <v>2.8033640400000002E-4</v>
      </c>
      <c r="U27" s="563">
        <v>4.6115251200000001E-4</v>
      </c>
      <c r="V27" s="563">
        <v>8.8412819900000005E-4</v>
      </c>
      <c r="W27" s="563">
        <v>6.1137486199999995E-4</v>
      </c>
      <c r="X27" s="563">
        <v>5.1376798999999999E-4</v>
      </c>
      <c r="Y27" s="563">
        <v>8.4881847750999995E-2</v>
      </c>
      <c r="Z27" s="563">
        <v>8.1033866679999997E-3</v>
      </c>
      <c r="AA27" s="563">
        <v>2.5005059600000002E-3</v>
      </c>
      <c r="AB27" s="563">
        <v>1.1881505669999999E-3</v>
      </c>
      <c r="AC27" s="563">
        <v>2.8425809099999998E-4</v>
      </c>
      <c r="AD27" s="563">
        <v>2.9705103419999999E-3</v>
      </c>
      <c r="AE27" s="563">
        <v>2.5371832240000001E-3</v>
      </c>
      <c r="AF27" s="563">
        <v>4.4533884350000004E-3</v>
      </c>
      <c r="AG27" s="563">
        <v>1.0735456912000001E-2</v>
      </c>
      <c r="AH27" s="563">
        <v>4.437505645E-3</v>
      </c>
      <c r="AI27" s="563">
        <v>2.3196684769999998E-3</v>
      </c>
      <c r="AJ27" s="563">
        <v>9.0249344700000004E-4</v>
      </c>
      <c r="AK27" s="563">
        <v>6.9216241699999997E-3</v>
      </c>
      <c r="AL27" s="563">
        <v>0</v>
      </c>
      <c r="AM27" s="564">
        <v>1.221918873E-3</v>
      </c>
      <c r="AN27" s="542">
        <v>2.7557319380000001E-3</v>
      </c>
    </row>
    <row r="28" spans="1:40">
      <c r="A28" s="296" t="s">
        <v>114</v>
      </c>
      <c r="B28" s="297" t="s">
        <v>115</v>
      </c>
      <c r="C28" s="565">
        <v>3.08806221E-4</v>
      </c>
      <c r="D28" s="563">
        <v>2.3169077759999999E-3</v>
      </c>
      <c r="E28" s="563">
        <v>6.0111422999999998E-4</v>
      </c>
      <c r="F28" s="563">
        <v>3.1046947400000002E-4</v>
      </c>
      <c r="G28" s="563">
        <v>6.6427573299999998E-4</v>
      </c>
      <c r="H28" s="563">
        <v>1.533619846E-3</v>
      </c>
      <c r="I28" s="563">
        <v>5.48477E-6</v>
      </c>
      <c r="J28" s="563">
        <v>5.1142066E-5</v>
      </c>
      <c r="K28" s="563">
        <v>2.4467562950000001E-3</v>
      </c>
      <c r="L28" s="563">
        <v>1.74971604E-4</v>
      </c>
      <c r="M28" s="563">
        <v>3.0641860200000001E-4</v>
      </c>
      <c r="N28" s="563">
        <v>9.3017252000000003E-5</v>
      </c>
      <c r="O28" s="563">
        <v>2.4149180499999999E-4</v>
      </c>
      <c r="P28" s="563">
        <v>1.9644291E-5</v>
      </c>
      <c r="Q28" s="563">
        <v>1.7671174799999999E-4</v>
      </c>
      <c r="R28" s="563">
        <v>9.6701601800000005E-4</v>
      </c>
      <c r="S28" s="563">
        <v>2.9320028099999999E-4</v>
      </c>
      <c r="T28" s="563">
        <v>1.2014417299999999E-4</v>
      </c>
      <c r="U28" s="563">
        <v>1.2635578839999999E-3</v>
      </c>
      <c r="V28" s="563">
        <v>3.2304684200000001E-4</v>
      </c>
      <c r="W28" s="563">
        <v>2.0651889240000001E-3</v>
      </c>
      <c r="X28" s="563">
        <v>7.2644581639999999E-3</v>
      </c>
      <c r="Y28" s="563">
        <v>2.0983182669999999E-3</v>
      </c>
      <c r="Z28" s="563">
        <v>0</v>
      </c>
      <c r="AA28" s="563">
        <v>1.5581560699999999E-3</v>
      </c>
      <c r="AB28" s="563">
        <v>3.6355220570000002E-3</v>
      </c>
      <c r="AC28" s="563">
        <v>1.1246611E-5</v>
      </c>
      <c r="AD28" s="563">
        <v>5.6002368550000002E-3</v>
      </c>
      <c r="AE28" s="563">
        <v>6.068472456E-3</v>
      </c>
      <c r="AF28" s="563">
        <v>2.9930516922000001E-2</v>
      </c>
      <c r="AG28" s="563">
        <v>6.4200861869999999E-3</v>
      </c>
      <c r="AH28" s="563">
        <v>3.9353045549999997E-3</v>
      </c>
      <c r="AI28" s="563">
        <v>3.3020191999999997E-5</v>
      </c>
      <c r="AJ28" s="563">
        <v>3.8325727100000002E-4</v>
      </c>
      <c r="AK28" s="563">
        <v>1.8086982681000001E-2</v>
      </c>
      <c r="AL28" s="563">
        <v>0</v>
      </c>
      <c r="AM28" s="564">
        <v>1.5204965387000001E-2</v>
      </c>
      <c r="AN28" s="542">
        <v>4.1876250549999997E-3</v>
      </c>
    </row>
    <row r="29" spans="1:40">
      <c r="A29" s="296" t="s">
        <v>116</v>
      </c>
      <c r="B29" s="297" t="s">
        <v>31</v>
      </c>
      <c r="C29" s="565">
        <v>7.7232630135999999E-2</v>
      </c>
      <c r="D29" s="563">
        <v>1.6048824593E-2</v>
      </c>
      <c r="E29" s="563">
        <v>7.8045180653999999E-2</v>
      </c>
      <c r="F29" s="563">
        <v>7.8083072761000002E-2</v>
      </c>
      <c r="G29" s="563">
        <v>8.4177158552000003E-2</v>
      </c>
      <c r="H29" s="563">
        <v>2.6866733657999999E-2</v>
      </c>
      <c r="I29" s="563">
        <v>9.3946788959999999E-3</v>
      </c>
      <c r="J29" s="563">
        <v>5.6908334238999998E-2</v>
      </c>
      <c r="K29" s="563">
        <v>3.8524417742000001E-2</v>
      </c>
      <c r="L29" s="563">
        <v>2.3148508323E-2</v>
      </c>
      <c r="M29" s="563">
        <v>3.7093995352000003E-2</v>
      </c>
      <c r="N29" s="563">
        <v>4.6768694568999999E-2</v>
      </c>
      <c r="O29" s="563">
        <v>4.2256675053000001E-2</v>
      </c>
      <c r="P29" s="563">
        <v>4.1326677192999997E-2</v>
      </c>
      <c r="Q29" s="563">
        <v>5.1387776258999998E-2</v>
      </c>
      <c r="R29" s="563">
        <v>5.2354427938999998E-2</v>
      </c>
      <c r="S29" s="563">
        <v>4.4096311237000002E-2</v>
      </c>
      <c r="T29" s="563">
        <v>4.3251902283E-2</v>
      </c>
      <c r="U29" s="563">
        <v>5.3060208072000001E-2</v>
      </c>
      <c r="V29" s="563">
        <v>6.9083850491999998E-2</v>
      </c>
      <c r="W29" s="563">
        <v>5.6293357969E-2</v>
      </c>
      <c r="X29" s="563">
        <v>1.7982642499000001E-2</v>
      </c>
      <c r="Y29" s="563">
        <v>1.7612534502E-2</v>
      </c>
      <c r="Z29" s="563">
        <v>1.5559614087E-2</v>
      </c>
      <c r="AA29" s="563">
        <v>1.1726614010999999E-2</v>
      </c>
      <c r="AB29" s="563">
        <v>6.0938274480000004E-3</v>
      </c>
      <c r="AC29" s="563">
        <v>1.576774849E-3</v>
      </c>
      <c r="AD29" s="563">
        <v>2.2475133958999999E-2</v>
      </c>
      <c r="AE29" s="563">
        <v>8.9767431959999998E-3</v>
      </c>
      <c r="AF29" s="563">
        <v>1.1106506659000001E-2</v>
      </c>
      <c r="AG29" s="563">
        <v>1.827260457E-2</v>
      </c>
      <c r="AH29" s="563">
        <v>5.4931476318000001E-2</v>
      </c>
      <c r="AI29" s="563">
        <v>3.9888391751999999E-2</v>
      </c>
      <c r="AJ29" s="563">
        <v>2.3963741539000001E-2</v>
      </c>
      <c r="AK29" s="563">
        <v>6.8967984703999993E-2</v>
      </c>
      <c r="AL29" s="563">
        <v>0.226801895419</v>
      </c>
      <c r="AM29" s="564">
        <v>1.0654723560000001E-2</v>
      </c>
      <c r="AN29" s="542">
        <v>3.0887387924E-2</v>
      </c>
    </row>
    <row r="30" spans="1:40">
      <c r="A30" s="296" t="s">
        <v>117</v>
      </c>
      <c r="B30" s="297" t="s">
        <v>32</v>
      </c>
      <c r="C30" s="565">
        <v>6.0498828869999998E-3</v>
      </c>
      <c r="D30" s="563">
        <v>3.9924276672999998E-2</v>
      </c>
      <c r="E30" s="563">
        <v>6.8730492190000004E-3</v>
      </c>
      <c r="F30" s="563">
        <v>1.7120173863E-2</v>
      </c>
      <c r="G30" s="563">
        <v>1.0370273489E-2</v>
      </c>
      <c r="H30" s="563">
        <v>5.6095211600000004E-3</v>
      </c>
      <c r="I30" s="563">
        <v>3.3204794710000002E-3</v>
      </c>
      <c r="J30" s="563">
        <v>3.8804042779999998E-3</v>
      </c>
      <c r="K30" s="563">
        <v>9.9346424530000008E-3</v>
      </c>
      <c r="L30" s="563">
        <v>4.1758323700000002E-3</v>
      </c>
      <c r="M30" s="563">
        <v>7.6373391300000003E-3</v>
      </c>
      <c r="N30" s="563">
        <v>1.1913801482000001E-2</v>
      </c>
      <c r="O30" s="563">
        <v>6.6607830479999998E-3</v>
      </c>
      <c r="P30" s="563">
        <v>6.9688122329999999E-3</v>
      </c>
      <c r="Q30" s="563">
        <v>8.4232599779999993E-3</v>
      </c>
      <c r="R30" s="563">
        <v>8.0087603819999995E-3</v>
      </c>
      <c r="S30" s="563">
        <v>6.3897440559999999E-3</v>
      </c>
      <c r="T30" s="563">
        <v>9.2511013220000007E-3</v>
      </c>
      <c r="U30" s="563">
        <v>7.9318232130000006E-3</v>
      </c>
      <c r="V30" s="563">
        <v>1.5078353028000001E-2</v>
      </c>
      <c r="W30" s="563">
        <v>1.3240151088E-2</v>
      </c>
      <c r="X30" s="563">
        <v>1.6701464563E-2</v>
      </c>
      <c r="Y30" s="563">
        <v>2.3538103202000001E-2</v>
      </c>
      <c r="Z30" s="563">
        <v>2.3921070393E-2</v>
      </c>
      <c r="AA30" s="563">
        <v>1.7964564182000001E-2</v>
      </c>
      <c r="AB30" s="563">
        <v>4.4027174388000002E-2</v>
      </c>
      <c r="AC30" s="563">
        <v>0.105130225913</v>
      </c>
      <c r="AD30" s="563">
        <v>2.4590974716E-2</v>
      </c>
      <c r="AE30" s="563">
        <v>7.039598272E-3</v>
      </c>
      <c r="AF30" s="563">
        <v>2.3833717458E-2</v>
      </c>
      <c r="AG30" s="563">
        <v>1.0420990028E-2</v>
      </c>
      <c r="AH30" s="563">
        <v>9.1863832490000005E-3</v>
      </c>
      <c r="AI30" s="563">
        <v>2.7951592399000001E-2</v>
      </c>
      <c r="AJ30" s="563">
        <v>9.1081671060000008E-3</v>
      </c>
      <c r="AK30" s="563">
        <v>8.4509602980000001E-3</v>
      </c>
      <c r="AL30" s="563">
        <v>0</v>
      </c>
      <c r="AM30" s="564">
        <v>3.021565079E-3</v>
      </c>
      <c r="AN30" s="542">
        <v>1.9782041561E-2</v>
      </c>
    </row>
    <row r="31" spans="1:40">
      <c r="A31" s="296" t="s">
        <v>118</v>
      </c>
      <c r="B31" s="297" t="s">
        <v>33</v>
      </c>
      <c r="C31" s="565">
        <v>1.761554985E-3</v>
      </c>
      <c r="D31" s="563">
        <v>9.3806509949999999E-3</v>
      </c>
      <c r="E31" s="563">
        <v>1.8441399629999999E-3</v>
      </c>
      <c r="F31" s="563">
        <v>3.0381655690000001E-3</v>
      </c>
      <c r="G31" s="563">
        <v>1.917106649E-3</v>
      </c>
      <c r="H31" s="563">
        <v>1.375034773E-3</v>
      </c>
      <c r="I31" s="563">
        <v>2.3877030000000001E-4</v>
      </c>
      <c r="J31" s="563">
        <v>2.6018526210000001E-3</v>
      </c>
      <c r="K31" s="563">
        <v>2.369257227E-3</v>
      </c>
      <c r="L31" s="563">
        <v>8.50784745E-4</v>
      </c>
      <c r="M31" s="563">
        <v>5.6658534000000003E-4</v>
      </c>
      <c r="N31" s="563">
        <v>4.2332341149999998E-3</v>
      </c>
      <c r="O31" s="563">
        <v>2.5598131290000001E-3</v>
      </c>
      <c r="P31" s="563">
        <v>1.8686631809999999E-3</v>
      </c>
      <c r="Q31" s="563">
        <v>1.0602704870000001E-3</v>
      </c>
      <c r="R31" s="563">
        <v>1.328517332E-3</v>
      </c>
      <c r="S31" s="563">
        <v>1.718760268E-3</v>
      </c>
      <c r="T31" s="563">
        <v>2.0824989989999998E-3</v>
      </c>
      <c r="U31" s="563">
        <v>7.8395927099999998E-4</v>
      </c>
      <c r="V31" s="563">
        <v>2.045963331E-3</v>
      </c>
      <c r="W31" s="563">
        <v>3.6559147740000001E-3</v>
      </c>
      <c r="X31" s="563">
        <v>3.8664187969999998E-3</v>
      </c>
      <c r="Y31" s="563">
        <v>1.2723299030000001E-3</v>
      </c>
      <c r="Z31" s="563">
        <v>1.588120856E-3</v>
      </c>
      <c r="AA31" s="563">
        <v>2.1854462032000001E-2</v>
      </c>
      <c r="AB31" s="563">
        <v>1.3785826749E-2</v>
      </c>
      <c r="AC31" s="563">
        <v>3.0285717338E-2</v>
      </c>
      <c r="AD31" s="563">
        <v>1.8181122202000001E-2</v>
      </c>
      <c r="AE31" s="563">
        <v>1.3685128838000001E-2</v>
      </c>
      <c r="AF31" s="563">
        <v>1.848482612E-3</v>
      </c>
      <c r="AG31" s="563">
        <v>4.7840537800000003E-3</v>
      </c>
      <c r="AH31" s="563">
        <v>1.3764461497999999E-2</v>
      </c>
      <c r="AI31" s="563">
        <v>1.7723587974000001E-2</v>
      </c>
      <c r="AJ31" s="563">
        <v>5.8872575179999996E-3</v>
      </c>
      <c r="AK31" s="563">
        <v>9.6834832789999999E-3</v>
      </c>
      <c r="AL31" s="563">
        <v>0</v>
      </c>
      <c r="AM31" s="564">
        <v>2.4970091106999999E-2</v>
      </c>
      <c r="AN31" s="542">
        <v>9.0619483670000001E-3</v>
      </c>
    </row>
    <row r="32" spans="1:40">
      <c r="A32" s="296" t="s">
        <v>119</v>
      </c>
      <c r="B32" s="297" t="s">
        <v>120</v>
      </c>
      <c r="C32" s="565">
        <v>6.3454823009000003E-2</v>
      </c>
      <c r="D32" s="563">
        <v>0.17659358047000001</v>
      </c>
      <c r="E32" s="563">
        <v>3.633952419E-2</v>
      </c>
      <c r="F32" s="563">
        <v>2.6168141397000001E-2</v>
      </c>
      <c r="G32" s="563">
        <v>4.2145369687999999E-2</v>
      </c>
      <c r="H32" s="563">
        <v>2.1271973400000001E-2</v>
      </c>
      <c r="I32" s="563">
        <v>1.8280736831E-2</v>
      </c>
      <c r="J32" s="563">
        <v>1.9929423948999998E-2</v>
      </c>
      <c r="K32" s="563">
        <v>6.1272239465000003E-2</v>
      </c>
      <c r="L32" s="563">
        <v>2.0843639091999999E-2</v>
      </c>
      <c r="M32" s="563">
        <v>2.8346611473000001E-2</v>
      </c>
      <c r="N32" s="563">
        <v>3.2221935366000001E-2</v>
      </c>
      <c r="O32" s="563">
        <v>2.2313842749000001E-2</v>
      </c>
      <c r="P32" s="563">
        <v>1.9693401728E-2</v>
      </c>
      <c r="Q32" s="563">
        <v>2.1535271665000001E-2</v>
      </c>
      <c r="R32" s="563">
        <v>2.4475145278000002E-2</v>
      </c>
      <c r="S32" s="563">
        <v>1.9785963795E-2</v>
      </c>
      <c r="T32" s="563">
        <v>2.5310372447000001E-2</v>
      </c>
      <c r="U32" s="563">
        <v>1.6518482992999999E-2</v>
      </c>
      <c r="V32" s="563">
        <v>0.117107313894</v>
      </c>
      <c r="W32" s="563">
        <v>4.4965860449E-2</v>
      </c>
      <c r="X32" s="563">
        <v>4.1056432093E-2</v>
      </c>
      <c r="Y32" s="563">
        <v>1.9823720744E-2</v>
      </c>
      <c r="Z32" s="563">
        <v>6.7558661214000004E-2</v>
      </c>
      <c r="AA32" s="563">
        <v>5.4694240581000003E-2</v>
      </c>
      <c r="AB32" s="563">
        <v>4.0787095081000001E-2</v>
      </c>
      <c r="AC32" s="563">
        <v>2.901906779E-3</v>
      </c>
      <c r="AD32" s="563">
        <v>0.13040164389200001</v>
      </c>
      <c r="AE32" s="563">
        <v>2.6670638550999999E-2</v>
      </c>
      <c r="AF32" s="563">
        <v>3.9157318997999999E-2</v>
      </c>
      <c r="AG32" s="563">
        <v>3.0378573876000001E-2</v>
      </c>
      <c r="AH32" s="563">
        <v>1.6570815087999999E-2</v>
      </c>
      <c r="AI32" s="563">
        <v>4.0301144150000003E-2</v>
      </c>
      <c r="AJ32" s="563">
        <v>1.7413526368999999E-2</v>
      </c>
      <c r="AK32" s="563">
        <v>3.9803263630000002E-2</v>
      </c>
      <c r="AL32" s="563">
        <v>5.0744035248000002E-2</v>
      </c>
      <c r="AM32" s="564">
        <v>0.10019734756699999</v>
      </c>
      <c r="AN32" s="542">
        <v>3.7470085331999997E-2</v>
      </c>
    </row>
    <row r="33" spans="1:40">
      <c r="A33" s="296" t="s">
        <v>121</v>
      </c>
      <c r="B33" s="297" t="s">
        <v>122</v>
      </c>
      <c r="C33" s="565">
        <v>4.156259832E-3</v>
      </c>
      <c r="D33" s="563">
        <v>1.0595614828E-2</v>
      </c>
      <c r="E33" s="563">
        <v>4.842481218E-3</v>
      </c>
      <c r="F33" s="563">
        <v>5.4553921890000004E-3</v>
      </c>
      <c r="G33" s="563">
        <v>6.8905700380000002E-3</v>
      </c>
      <c r="H33" s="563">
        <v>5.9107949500000001E-3</v>
      </c>
      <c r="I33" s="563">
        <v>6.6256015899999999E-4</v>
      </c>
      <c r="J33" s="563">
        <v>6.376776388E-3</v>
      </c>
      <c r="K33" s="563">
        <v>6.0043325670000001E-3</v>
      </c>
      <c r="L33" s="563">
        <v>2.4290520970000002E-3</v>
      </c>
      <c r="M33" s="563">
        <v>3.6307713649999999E-3</v>
      </c>
      <c r="N33" s="563">
        <v>6.6744623980000001E-3</v>
      </c>
      <c r="O33" s="563">
        <v>7.9472757529999993E-3</v>
      </c>
      <c r="P33" s="563">
        <v>1.1644153491E-2</v>
      </c>
      <c r="Q33" s="563">
        <v>8.4409311530000003E-3</v>
      </c>
      <c r="R33" s="563">
        <v>7.3957144020000004E-3</v>
      </c>
      <c r="S33" s="563">
        <v>1.4649903699000001E-2</v>
      </c>
      <c r="T33" s="563">
        <v>2.2366840208000002E-2</v>
      </c>
      <c r="U33" s="563">
        <v>3.615435697E-3</v>
      </c>
      <c r="V33" s="563">
        <v>7.005015727E-3</v>
      </c>
      <c r="W33" s="563">
        <v>7.8417974009999999E-3</v>
      </c>
      <c r="X33" s="563">
        <v>1.0210137592E-2</v>
      </c>
      <c r="Y33" s="563">
        <v>3.8965103273999997E-2</v>
      </c>
      <c r="Z33" s="563">
        <v>1.0541152182E-2</v>
      </c>
      <c r="AA33" s="563">
        <v>4.3334780199999999E-2</v>
      </c>
      <c r="AB33" s="563">
        <v>6.5811149663000001E-2</v>
      </c>
      <c r="AC33" s="563">
        <v>3.4760462649999998E-3</v>
      </c>
      <c r="AD33" s="563">
        <v>1.1526691233E-2</v>
      </c>
      <c r="AE33" s="563">
        <v>0.19822456752600001</v>
      </c>
      <c r="AF33" s="563">
        <v>3.4262565423999997E-2</v>
      </c>
      <c r="AG33" s="563">
        <v>2.4183106893E-2</v>
      </c>
      <c r="AH33" s="563">
        <v>1.2785187581E-2</v>
      </c>
      <c r="AI33" s="563">
        <v>7.2619656919999998E-2</v>
      </c>
      <c r="AJ33" s="563">
        <v>3.4737045347999998E-2</v>
      </c>
      <c r="AK33" s="563">
        <v>2.1597628708E-2</v>
      </c>
      <c r="AL33" s="563">
        <v>0</v>
      </c>
      <c r="AM33" s="564">
        <v>8.0002454062999995E-2</v>
      </c>
      <c r="AN33" s="542">
        <v>2.0379420180999998E-2</v>
      </c>
    </row>
    <row r="34" spans="1:40">
      <c r="A34" s="296" t="s">
        <v>123</v>
      </c>
      <c r="B34" s="297" t="s">
        <v>34</v>
      </c>
      <c r="C34" s="565">
        <v>0</v>
      </c>
      <c r="D34" s="563">
        <v>0</v>
      </c>
      <c r="E34" s="563">
        <v>0</v>
      </c>
      <c r="F34" s="563">
        <v>0</v>
      </c>
      <c r="G34" s="563">
        <v>0</v>
      </c>
      <c r="H34" s="563">
        <v>0</v>
      </c>
      <c r="I34" s="563">
        <v>0</v>
      </c>
      <c r="J34" s="563">
        <v>0</v>
      </c>
      <c r="K34" s="563">
        <v>0</v>
      </c>
      <c r="L34" s="563">
        <v>0</v>
      </c>
      <c r="M34" s="563">
        <v>0</v>
      </c>
      <c r="N34" s="563">
        <v>0</v>
      </c>
      <c r="O34" s="563">
        <v>0</v>
      </c>
      <c r="P34" s="563">
        <v>0</v>
      </c>
      <c r="Q34" s="563">
        <v>0</v>
      </c>
      <c r="R34" s="563">
        <v>0</v>
      </c>
      <c r="S34" s="563">
        <v>0</v>
      </c>
      <c r="T34" s="563">
        <v>0</v>
      </c>
      <c r="U34" s="563">
        <v>0</v>
      </c>
      <c r="V34" s="563">
        <v>0</v>
      </c>
      <c r="W34" s="563">
        <v>0</v>
      </c>
      <c r="X34" s="563">
        <v>0</v>
      </c>
      <c r="Y34" s="563">
        <v>0</v>
      </c>
      <c r="Z34" s="563">
        <v>0</v>
      </c>
      <c r="AA34" s="563">
        <v>0</v>
      </c>
      <c r="AB34" s="563">
        <v>0</v>
      </c>
      <c r="AC34" s="563">
        <v>0</v>
      </c>
      <c r="AD34" s="563">
        <v>0</v>
      </c>
      <c r="AE34" s="563">
        <v>0</v>
      </c>
      <c r="AF34" s="563">
        <v>0</v>
      </c>
      <c r="AG34" s="563">
        <v>0</v>
      </c>
      <c r="AH34" s="563">
        <v>0</v>
      </c>
      <c r="AI34" s="563">
        <v>0</v>
      </c>
      <c r="AJ34" s="563">
        <v>0</v>
      </c>
      <c r="AK34" s="563">
        <v>0</v>
      </c>
      <c r="AL34" s="563">
        <v>0</v>
      </c>
      <c r="AM34" s="564">
        <v>0.26119410615900002</v>
      </c>
      <c r="AN34" s="542">
        <v>1.1830857089999999E-3</v>
      </c>
    </row>
    <row r="35" spans="1:40">
      <c r="A35" s="296" t="s">
        <v>124</v>
      </c>
      <c r="B35" s="297" t="s">
        <v>35</v>
      </c>
      <c r="C35" s="565">
        <v>4.6612259999999998E-5</v>
      </c>
      <c r="D35" s="563">
        <v>0</v>
      </c>
      <c r="E35" s="563">
        <v>3.3928870199999999E-4</v>
      </c>
      <c r="F35" s="563">
        <v>2.2176390999999999E-5</v>
      </c>
      <c r="G35" s="563">
        <v>1.13580825E-4</v>
      </c>
      <c r="H35" s="563">
        <v>2.8197107199999998E-4</v>
      </c>
      <c r="I35" s="563">
        <v>6.9473749999999997E-6</v>
      </c>
      <c r="J35" s="563">
        <v>1.3424792400000001E-4</v>
      </c>
      <c r="K35" s="563">
        <v>2.5463979499999999E-4</v>
      </c>
      <c r="L35" s="563">
        <v>4.1394289000000001E-5</v>
      </c>
      <c r="M35" s="563">
        <v>5.7814829999999998E-6</v>
      </c>
      <c r="N35" s="563">
        <v>6.1505284900000002E-4</v>
      </c>
      <c r="O35" s="563">
        <v>6.6739553300000003E-4</v>
      </c>
      <c r="P35" s="563">
        <v>4.86196202E-4</v>
      </c>
      <c r="Q35" s="563">
        <v>3.1808114600000002E-4</v>
      </c>
      <c r="R35" s="563">
        <v>5.4978324999999995E-4</v>
      </c>
      <c r="S35" s="563">
        <v>9.9081474300000008E-4</v>
      </c>
      <c r="T35" s="563">
        <v>2.2426912290000002E-3</v>
      </c>
      <c r="U35" s="563">
        <v>2.67468457E-4</v>
      </c>
      <c r="V35" s="563">
        <v>3.9672419000000002E-5</v>
      </c>
      <c r="W35" s="563">
        <v>1.8419363700000001E-4</v>
      </c>
      <c r="X35" s="563">
        <v>4.3748469600000001E-4</v>
      </c>
      <c r="Y35" s="563">
        <v>1.12867975E-4</v>
      </c>
      <c r="Z35" s="563">
        <v>1.5881208599999999E-4</v>
      </c>
      <c r="AA35" s="563">
        <v>2.4765394499999999E-4</v>
      </c>
      <c r="AB35" s="563">
        <v>2.5785783E-4</v>
      </c>
      <c r="AC35" s="563">
        <v>1.124661E-6</v>
      </c>
      <c r="AD35" s="563">
        <v>1.352634029E-3</v>
      </c>
      <c r="AE35" s="563">
        <v>5.1662872100000003E-3</v>
      </c>
      <c r="AF35" s="563">
        <v>1.51142724E-4</v>
      </c>
      <c r="AG35" s="563">
        <v>1.34101E-6</v>
      </c>
      <c r="AH35" s="563">
        <v>9.7963809000000003E-5</v>
      </c>
      <c r="AI35" s="563">
        <v>0</v>
      </c>
      <c r="AJ35" s="563">
        <v>5.1730053299999998E-4</v>
      </c>
      <c r="AK35" s="563">
        <v>4.96513997E-4</v>
      </c>
      <c r="AL35" s="563">
        <v>0</v>
      </c>
      <c r="AM35" s="564">
        <v>1.68716832E-4</v>
      </c>
      <c r="AN35" s="542">
        <v>4.3705716800000001E-4</v>
      </c>
    </row>
    <row r="36" spans="1:40">
      <c r="A36" s="296" t="s">
        <v>125</v>
      </c>
      <c r="B36" s="297" t="s">
        <v>126</v>
      </c>
      <c r="C36" s="565">
        <v>5.7488453800000003E-4</v>
      </c>
      <c r="D36" s="563">
        <v>0</v>
      </c>
      <c r="E36" s="563">
        <v>0</v>
      </c>
      <c r="F36" s="563">
        <v>0</v>
      </c>
      <c r="G36" s="563">
        <v>0</v>
      </c>
      <c r="H36" s="563">
        <v>5.2987849999999998E-6</v>
      </c>
      <c r="I36" s="563">
        <v>0</v>
      </c>
      <c r="J36" s="563">
        <v>0</v>
      </c>
      <c r="K36" s="563">
        <v>0</v>
      </c>
      <c r="L36" s="563">
        <v>2.055036E-6</v>
      </c>
      <c r="M36" s="563">
        <v>0</v>
      </c>
      <c r="N36" s="563">
        <v>0</v>
      </c>
      <c r="O36" s="563">
        <v>0</v>
      </c>
      <c r="P36" s="563">
        <v>0</v>
      </c>
      <c r="Q36" s="563">
        <v>0</v>
      </c>
      <c r="R36" s="563">
        <v>0</v>
      </c>
      <c r="S36" s="563">
        <v>0</v>
      </c>
      <c r="T36" s="563">
        <v>0</v>
      </c>
      <c r="U36" s="563">
        <v>0</v>
      </c>
      <c r="V36" s="563">
        <v>1.1334976999999999E-5</v>
      </c>
      <c r="W36" s="563">
        <v>0</v>
      </c>
      <c r="X36" s="563">
        <v>1.9070820000000001E-6</v>
      </c>
      <c r="Y36" s="563">
        <v>3.12952113E-4</v>
      </c>
      <c r="Z36" s="563">
        <v>0</v>
      </c>
      <c r="AA36" s="563">
        <v>3.0623875000000002E-5</v>
      </c>
      <c r="AB36" s="563">
        <v>1.87698633E-4</v>
      </c>
      <c r="AC36" s="563">
        <v>6.4668009999999999E-6</v>
      </c>
      <c r="AD36" s="563">
        <v>1.296740061E-3</v>
      </c>
      <c r="AE36" s="563">
        <v>9.4814562599999995E-4</v>
      </c>
      <c r="AF36" s="563">
        <v>3.1931560999999998E-5</v>
      </c>
      <c r="AG36" s="563">
        <v>1.6762627000000002E-5</v>
      </c>
      <c r="AH36" s="563">
        <v>1.7599252999E-2</v>
      </c>
      <c r="AI36" s="563">
        <v>8.2550479999999994E-6</v>
      </c>
      <c r="AJ36" s="563">
        <v>3.8712856E-5</v>
      </c>
      <c r="AK36" s="563">
        <v>8.0683525000000003E-5</v>
      </c>
      <c r="AL36" s="563">
        <v>0</v>
      </c>
      <c r="AM36" s="564">
        <v>2.58187879E-3</v>
      </c>
      <c r="AN36" s="542">
        <v>1.270274828E-3</v>
      </c>
    </row>
    <row r="37" spans="1:40">
      <c r="A37" s="296" t="s">
        <v>127</v>
      </c>
      <c r="B37" s="297" t="s">
        <v>532</v>
      </c>
      <c r="C37" s="565">
        <v>5.0496614799999998E-4</v>
      </c>
      <c r="D37" s="563">
        <v>3.447106691E-3</v>
      </c>
      <c r="E37" s="563">
        <v>7.6843468599999999E-4</v>
      </c>
      <c r="F37" s="563">
        <v>8.6487925000000002E-4</v>
      </c>
      <c r="G37" s="563">
        <v>1.073855071E-3</v>
      </c>
      <c r="H37" s="563">
        <v>1.119936112E-3</v>
      </c>
      <c r="I37" s="563">
        <v>1.3492533E-4</v>
      </c>
      <c r="J37" s="563">
        <v>4.3470756300000002E-4</v>
      </c>
      <c r="K37" s="563">
        <v>9.1153665899999998E-4</v>
      </c>
      <c r="L37" s="563">
        <v>7.13390935E-4</v>
      </c>
      <c r="M37" s="563">
        <v>4.62518645E-4</v>
      </c>
      <c r="N37" s="563">
        <v>9.94715101E-4</v>
      </c>
      <c r="O37" s="563">
        <v>2.125127881E-3</v>
      </c>
      <c r="P37" s="563">
        <v>1.6943200990000001E-3</v>
      </c>
      <c r="Q37" s="563">
        <v>2.2972527210000002E-3</v>
      </c>
      <c r="R37" s="563">
        <v>6.7329619899999995E-4</v>
      </c>
      <c r="S37" s="563">
        <v>7.0772481599999995E-4</v>
      </c>
      <c r="T37" s="563">
        <v>6.40768923E-4</v>
      </c>
      <c r="U37" s="563">
        <v>3.5969896E-4</v>
      </c>
      <c r="V37" s="563">
        <v>8.7279322200000005E-4</v>
      </c>
      <c r="W37" s="563">
        <v>9.9990831399999992E-4</v>
      </c>
      <c r="X37" s="563">
        <v>1.380346219E-3</v>
      </c>
      <c r="Y37" s="563">
        <v>9.7169065970000006E-3</v>
      </c>
      <c r="Z37" s="563">
        <v>2.0764680190000001E-3</v>
      </c>
      <c r="AA37" s="563">
        <v>7.1599950999999995E-4</v>
      </c>
      <c r="AB37" s="563">
        <v>3.6674126019999999E-3</v>
      </c>
      <c r="AC37" s="563">
        <v>3.3205618700000002E-4</v>
      </c>
      <c r="AD37" s="563">
        <v>1.195453415E-3</v>
      </c>
      <c r="AE37" s="563">
        <v>1.259654872E-3</v>
      </c>
      <c r="AF37" s="563">
        <v>3.5479509999999999E-6</v>
      </c>
      <c r="AG37" s="563">
        <v>1.612564729E-3</v>
      </c>
      <c r="AH37" s="563">
        <v>1.095082435E-3</v>
      </c>
      <c r="AI37" s="563">
        <v>0</v>
      </c>
      <c r="AJ37" s="563">
        <v>1.9269323880000001E-3</v>
      </c>
      <c r="AK37" s="563">
        <v>2.9367342600000001E-3</v>
      </c>
      <c r="AL37" s="563">
        <v>0</v>
      </c>
      <c r="AM37" s="564">
        <v>5.1024060040000003E-3</v>
      </c>
      <c r="AN37" s="542">
        <v>1.1757446869999999E-3</v>
      </c>
    </row>
    <row r="38" spans="1:40">
      <c r="A38" s="296" t="s">
        <v>128</v>
      </c>
      <c r="B38" s="297" t="s">
        <v>36</v>
      </c>
      <c r="C38" s="565">
        <v>1.9567438228999999E-2</v>
      </c>
      <c r="D38" s="563">
        <v>6.5918851717999993E-2</v>
      </c>
      <c r="E38" s="563">
        <v>3.6266192385E-2</v>
      </c>
      <c r="F38" s="563">
        <v>4.0227973299999997E-2</v>
      </c>
      <c r="G38" s="563">
        <v>2.7163026343999998E-2</v>
      </c>
      <c r="H38" s="563">
        <v>2.8172505739000001E-2</v>
      </c>
      <c r="I38" s="563">
        <v>4.0887128559999996E-3</v>
      </c>
      <c r="J38" s="563">
        <v>3.8874363120999997E-2</v>
      </c>
      <c r="K38" s="563">
        <v>5.7843828306000003E-2</v>
      </c>
      <c r="L38" s="563">
        <v>8.908872969E-3</v>
      </c>
      <c r="M38" s="563">
        <v>1.506654487E-2</v>
      </c>
      <c r="N38" s="563">
        <v>2.9955351719E-2</v>
      </c>
      <c r="O38" s="563">
        <v>4.7753906679000001E-2</v>
      </c>
      <c r="P38" s="563">
        <v>3.3316717537000003E-2</v>
      </c>
      <c r="Q38" s="563">
        <v>3.2497290419999998E-2</v>
      </c>
      <c r="R38" s="563">
        <v>4.7898924231999998E-2</v>
      </c>
      <c r="S38" s="563">
        <v>3.7736898243999999E-2</v>
      </c>
      <c r="T38" s="563">
        <v>3.8526231478000002E-2</v>
      </c>
      <c r="U38" s="563">
        <v>2.6995868073000001E-2</v>
      </c>
      <c r="V38" s="563">
        <v>4.1256482189999999E-2</v>
      </c>
      <c r="W38" s="563">
        <v>9.6917100118000005E-2</v>
      </c>
      <c r="X38" s="563">
        <v>5.1350862726E-2</v>
      </c>
      <c r="Y38" s="563">
        <v>0.13371263813500001</v>
      </c>
      <c r="Z38" s="563">
        <v>6.8380513756999994E-2</v>
      </c>
      <c r="AA38" s="563">
        <v>0.101132018193</v>
      </c>
      <c r="AB38" s="563">
        <v>0.130345766394</v>
      </c>
      <c r="AC38" s="563">
        <v>2.7022232019E-2</v>
      </c>
      <c r="AD38" s="563">
        <v>0.117431872028</v>
      </c>
      <c r="AE38" s="563">
        <v>0.16022214183899999</v>
      </c>
      <c r="AF38" s="563">
        <v>0.102953030802</v>
      </c>
      <c r="AG38" s="563">
        <v>7.1649502854E-2</v>
      </c>
      <c r="AH38" s="563">
        <v>4.9288906564E-2</v>
      </c>
      <c r="AI38" s="563">
        <v>8.0395912099999994E-2</v>
      </c>
      <c r="AJ38" s="563">
        <v>0.157789244311</v>
      </c>
      <c r="AK38" s="563">
        <v>4.1468776024000002E-2</v>
      </c>
      <c r="AL38" s="563">
        <v>0</v>
      </c>
      <c r="AM38" s="564">
        <v>4.2281460577000003E-2</v>
      </c>
      <c r="AN38" s="542">
        <v>6.2054869444000002E-2</v>
      </c>
    </row>
    <row r="39" spans="1:40">
      <c r="A39" s="296" t="s">
        <v>129</v>
      </c>
      <c r="B39" s="297" t="s">
        <v>37</v>
      </c>
      <c r="C39" s="565">
        <v>1.7285379700000001E-4</v>
      </c>
      <c r="D39" s="563">
        <v>1.9778480999999999E-4</v>
      </c>
      <c r="E39" s="563">
        <v>1.6267266499999999E-4</v>
      </c>
      <c r="F39" s="563">
        <v>1.33058346E-4</v>
      </c>
      <c r="G39" s="563">
        <v>9.9813451999999998E-5</v>
      </c>
      <c r="H39" s="563">
        <v>6.2828454000000004E-5</v>
      </c>
      <c r="I39" s="563">
        <v>1.4991703000000001E-5</v>
      </c>
      <c r="J39" s="563">
        <v>8.9498615999999994E-5</v>
      </c>
      <c r="K39" s="563">
        <v>7.0118205000000003E-5</v>
      </c>
      <c r="L39" s="563">
        <v>6.5467563000000002E-5</v>
      </c>
      <c r="M39" s="563">
        <v>8.6722245999999994E-5</v>
      </c>
      <c r="N39" s="563">
        <v>1.0630543100000001E-4</v>
      </c>
      <c r="O39" s="563">
        <v>1.2294128200000001E-4</v>
      </c>
      <c r="P39" s="563">
        <v>1.81709692E-4</v>
      </c>
      <c r="Q39" s="563">
        <v>9.4246265000000004E-5</v>
      </c>
      <c r="R39" s="563">
        <v>1.06944139E-4</v>
      </c>
      <c r="S39" s="563">
        <v>1.112139E-4</v>
      </c>
      <c r="T39" s="563">
        <v>6.0072087000000001E-5</v>
      </c>
      <c r="U39" s="563">
        <v>1.19899653E-4</v>
      </c>
      <c r="V39" s="563">
        <v>1.1051602500000001E-4</v>
      </c>
      <c r="W39" s="563">
        <v>2.7711274799999998E-4</v>
      </c>
      <c r="X39" s="563">
        <v>6.5985050000000003E-5</v>
      </c>
      <c r="Y39" s="563">
        <v>2.8730030099999998E-4</v>
      </c>
      <c r="Z39" s="563">
        <v>5.1613928000000001E-5</v>
      </c>
      <c r="AA39" s="563">
        <v>8.7544338000000005E-4</v>
      </c>
      <c r="AB39" s="563">
        <v>2.3052307799999999E-4</v>
      </c>
      <c r="AC39" s="563">
        <v>6.2306224399999997E-4</v>
      </c>
      <c r="AD39" s="563">
        <v>7.8183805099999999E-4</v>
      </c>
      <c r="AE39" s="563">
        <v>5.4437517290000003E-3</v>
      </c>
      <c r="AF39" s="563">
        <v>5.5418998900000002E-4</v>
      </c>
      <c r="AG39" s="563">
        <v>3.7648860510000001E-3</v>
      </c>
      <c r="AH39" s="563">
        <v>1.3089640163E-2</v>
      </c>
      <c r="AI39" s="563">
        <v>2.7489309710000001E-3</v>
      </c>
      <c r="AJ39" s="563">
        <v>1.098477278E-3</v>
      </c>
      <c r="AK39" s="563">
        <v>1.4414969604999999E-2</v>
      </c>
      <c r="AL39" s="563">
        <v>0</v>
      </c>
      <c r="AM39" s="564">
        <v>1.7740830500000001E-3</v>
      </c>
      <c r="AN39" s="542">
        <v>2.333194711E-3</v>
      </c>
    </row>
    <row r="40" spans="1:40">
      <c r="A40" s="296" t="s">
        <v>130</v>
      </c>
      <c r="B40" s="297" t="s">
        <v>38</v>
      </c>
      <c r="C40" s="565">
        <v>7.4773833400000004E-4</v>
      </c>
      <c r="D40" s="563">
        <v>6.4986437600000001E-4</v>
      </c>
      <c r="E40" s="563">
        <v>7.8444374199999997E-4</v>
      </c>
      <c r="F40" s="563">
        <v>1.219701506E-3</v>
      </c>
      <c r="G40" s="563">
        <v>9.7059977599999998E-4</v>
      </c>
      <c r="H40" s="563">
        <v>3.4517801099999998E-4</v>
      </c>
      <c r="I40" s="563">
        <v>1.7551261999999999E-5</v>
      </c>
      <c r="J40" s="563">
        <v>1.6940809499999999E-4</v>
      </c>
      <c r="K40" s="563">
        <v>1.3064128630000001E-3</v>
      </c>
      <c r="L40" s="563">
        <v>1.4355891700000001E-4</v>
      </c>
      <c r="M40" s="563">
        <v>3.52670467E-4</v>
      </c>
      <c r="N40" s="563">
        <v>4.0623861000000001E-4</v>
      </c>
      <c r="O40" s="563">
        <v>9.3962265799999996E-4</v>
      </c>
      <c r="P40" s="563">
        <v>9.6748133200000004E-4</v>
      </c>
      <c r="Q40" s="563">
        <v>8.1287404000000005E-4</v>
      </c>
      <c r="R40" s="563">
        <v>9.5496597400000001E-4</v>
      </c>
      <c r="S40" s="563">
        <v>6.6222822100000004E-4</v>
      </c>
      <c r="T40" s="563">
        <v>9.4112935499999996E-4</v>
      </c>
      <c r="U40" s="563">
        <v>5.9027521600000003E-4</v>
      </c>
      <c r="V40" s="563">
        <v>9.2096687400000004E-4</v>
      </c>
      <c r="W40" s="563">
        <v>8.3133824500000004E-4</v>
      </c>
      <c r="X40" s="563">
        <v>3.1276151000000003E-5</v>
      </c>
      <c r="Y40" s="563">
        <v>9.0294380199999996E-4</v>
      </c>
      <c r="Z40" s="563">
        <v>3.5415095090000001E-3</v>
      </c>
      <c r="AA40" s="563">
        <v>2.3773447240000001E-3</v>
      </c>
      <c r="AB40" s="563">
        <v>3.9863180450000002E-3</v>
      </c>
      <c r="AC40" s="563">
        <v>3.0815713900000002E-4</v>
      </c>
      <c r="AD40" s="563">
        <v>2.2154336460000002E-3</v>
      </c>
      <c r="AE40" s="563">
        <v>2.2775921869999998E-3</v>
      </c>
      <c r="AF40" s="563">
        <v>3.1818026999999999E-3</v>
      </c>
      <c r="AG40" s="563">
        <v>3.6596167530000001E-3</v>
      </c>
      <c r="AH40" s="563">
        <v>2.5390471359999999E-3</v>
      </c>
      <c r="AI40" s="563">
        <v>5.2337004080000001E-3</v>
      </c>
      <c r="AJ40" s="563">
        <v>1.9308036739999999E-3</v>
      </c>
      <c r="AK40" s="563">
        <v>2.6315241849999998E-3</v>
      </c>
      <c r="AL40" s="563">
        <v>0</v>
      </c>
      <c r="AM40" s="564">
        <v>2.8630735099999997E-4</v>
      </c>
      <c r="AN40" s="542">
        <v>1.3928259079999999E-3</v>
      </c>
    </row>
    <row r="41" spans="1:40">
      <c r="A41" s="296" t="s">
        <v>131</v>
      </c>
      <c r="B41" s="297" t="s">
        <v>13</v>
      </c>
      <c r="C41" s="565">
        <v>4.3096918540000001E-3</v>
      </c>
      <c r="D41" s="563">
        <v>8.0526672690000006E-3</v>
      </c>
      <c r="E41" s="563">
        <v>4.8894755429999999E-3</v>
      </c>
      <c r="F41" s="563">
        <v>3.2155766970000002E-3</v>
      </c>
      <c r="G41" s="563">
        <v>2.8085440309999999E-3</v>
      </c>
      <c r="H41" s="563">
        <v>7.5469841400000002E-4</v>
      </c>
      <c r="I41" s="563">
        <v>2.7058196299999999E-4</v>
      </c>
      <c r="J41" s="563">
        <v>2.1319848879999999E-3</v>
      </c>
      <c r="K41" s="563">
        <v>9.1559613390000006E-3</v>
      </c>
      <c r="L41" s="563">
        <v>2.9433981540000001E-3</v>
      </c>
      <c r="M41" s="563">
        <v>4.5500271729999996E-3</v>
      </c>
      <c r="N41" s="563">
        <v>3.540350504E-3</v>
      </c>
      <c r="O41" s="563">
        <v>8.2019398379999994E-3</v>
      </c>
      <c r="P41" s="563">
        <v>6.8313021949999997E-3</v>
      </c>
      <c r="Q41" s="563">
        <v>2.7331416989999999E-3</v>
      </c>
      <c r="R41" s="563">
        <v>1.1296916089999999E-3</v>
      </c>
      <c r="S41" s="563">
        <v>1.5569945959999999E-3</v>
      </c>
      <c r="T41" s="563">
        <v>1.021225471E-3</v>
      </c>
      <c r="U41" s="563">
        <v>7.6090164539999996E-3</v>
      </c>
      <c r="V41" s="563">
        <v>1.8362662590000001E-3</v>
      </c>
      <c r="W41" s="563">
        <v>1.4587889351E-2</v>
      </c>
      <c r="X41" s="563">
        <v>2.648174579E-3</v>
      </c>
      <c r="Y41" s="563">
        <v>9.5681260839999994E-3</v>
      </c>
      <c r="Z41" s="563">
        <v>2.4496764204000002E-2</v>
      </c>
      <c r="AA41" s="563">
        <v>7.9232618950000003E-3</v>
      </c>
      <c r="AB41" s="563">
        <v>5.8059013910000002E-3</v>
      </c>
      <c r="AC41" s="563">
        <v>1.785680646E-3</v>
      </c>
      <c r="AD41" s="563">
        <v>8.0395851239999996E-3</v>
      </c>
      <c r="AE41" s="563">
        <v>2.5754835419999999E-3</v>
      </c>
      <c r="AF41" s="563">
        <v>1.06083743E-3</v>
      </c>
      <c r="AG41" s="563">
        <v>1.2030202231000001E-2</v>
      </c>
      <c r="AH41" s="563">
        <v>4.1319605289999997E-3</v>
      </c>
      <c r="AI41" s="563">
        <v>4.5898066669999996E-3</v>
      </c>
      <c r="AJ41" s="563">
        <v>3.1033192889999999E-3</v>
      </c>
      <c r="AK41" s="563">
        <v>2.7060012840000001E-3</v>
      </c>
      <c r="AL41" s="563">
        <v>4.9879457999999995E-4</v>
      </c>
      <c r="AM41" s="564">
        <v>0</v>
      </c>
      <c r="AN41" s="542">
        <v>4.5881855289999999E-3</v>
      </c>
    </row>
    <row r="42" spans="1:40">
      <c r="A42" s="298" t="s">
        <v>132</v>
      </c>
      <c r="B42" s="299" t="s">
        <v>14</v>
      </c>
      <c r="C42" s="566">
        <v>0.537182988079</v>
      </c>
      <c r="D42" s="567">
        <v>0.44716320072299998</v>
      </c>
      <c r="E42" s="567">
        <v>0.650777420414</v>
      </c>
      <c r="F42" s="567">
        <v>0.59346239992899996</v>
      </c>
      <c r="G42" s="567">
        <v>0.62859070289300001</v>
      </c>
      <c r="H42" s="567">
        <v>0.77019357598000004</v>
      </c>
      <c r="I42" s="567">
        <v>0.69737637878000003</v>
      </c>
      <c r="J42" s="567">
        <v>0.62388526277400003</v>
      </c>
      <c r="K42" s="567">
        <v>0.52510416243799996</v>
      </c>
      <c r="L42" s="567">
        <v>0.77291269298599996</v>
      </c>
      <c r="M42" s="567">
        <v>0.74022640287700003</v>
      </c>
      <c r="N42" s="567">
        <v>0.56690977706199996</v>
      </c>
      <c r="O42" s="567">
        <v>0.58785252315000003</v>
      </c>
      <c r="P42" s="567">
        <v>0.572635993743</v>
      </c>
      <c r="Q42" s="567">
        <v>0.65093539418500002</v>
      </c>
      <c r="R42" s="567">
        <v>0.64540938517699997</v>
      </c>
      <c r="S42" s="567">
        <v>0.63039071464999996</v>
      </c>
      <c r="T42" s="567">
        <v>0.66179415298400002</v>
      </c>
      <c r="U42" s="567">
        <v>0.712987899358</v>
      </c>
      <c r="V42" s="567">
        <v>0.55991952166400005</v>
      </c>
      <c r="W42" s="567">
        <v>0.547455558146</v>
      </c>
      <c r="X42" s="567">
        <v>0.65491039382799998</v>
      </c>
      <c r="Y42" s="567">
        <v>0.497747770857</v>
      </c>
      <c r="Z42" s="567">
        <v>0.361309405646</v>
      </c>
      <c r="AA42" s="567">
        <v>0.33730866735499998</v>
      </c>
      <c r="AB42" s="567">
        <v>0.358058831676</v>
      </c>
      <c r="AC42" s="567">
        <v>0.19285041698200001</v>
      </c>
      <c r="AD42" s="567">
        <v>0.53195779971500001</v>
      </c>
      <c r="AE42" s="567">
        <v>0.48649318041599998</v>
      </c>
      <c r="AF42" s="567">
        <v>0.32871697567000002</v>
      </c>
      <c r="AG42" s="567">
        <v>0.28211702593400001</v>
      </c>
      <c r="AH42" s="567">
        <v>0.40692491237900003</v>
      </c>
      <c r="AI42" s="567">
        <v>0.416912942264</v>
      </c>
      <c r="AJ42" s="567">
        <v>0.39174119294600002</v>
      </c>
      <c r="AK42" s="567">
        <v>0.44688486753099999</v>
      </c>
      <c r="AL42" s="567">
        <v>1</v>
      </c>
      <c r="AM42" s="568">
        <v>0.61456384142700005</v>
      </c>
      <c r="AN42" s="549">
        <v>0.51355516375599997</v>
      </c>
    </row>
    <row r="43" spans="1:40">
      <c r="A43" s="292" t="s">
        <v>133</v>
      </c>
      <c r="B43" s="300" t="s">
        <v>22</v>
      </c>
      <c r="C43" s="561">
        <v>4.7563926770000002E-3</v>
      </c>
      <c r="D43" s="562">
        <v>2.4186256781000001E-2</v>
      </c>
      <c r="E43" s="562">
        <v>1.0455979226999999E-2</v>
      </c>
      <c r="F43" s="562">
        <v>1.3261481826E-2</v>
      </c>
      <c r="G43" s="562">
        <v>1.6524289086999999E-2</v>
      </c>
      <c r="H43" s="562">
        <v>8.510984571E-3</v>
      </c>
      <c r="I43" s="562">
        <v>3.11790865E-3</v>
      </c>
      <c r="J43" s="562">
        <v>1.8634890396000001E-2</v>
      </c>
      <c r="K43" s="562">
        <v>1.7046104565000001E-2</v>
      </c>
      <c r="L43" s="562">
        <v>7.7739061559999999E-3</v>
      </c>
      <c r="M43" s="562">
        <v>7.1921649339999998E-3</v>
      </c>
      <c r="N43" s="562">
        <v>1.9345690073999999E-2</v>
      </c>
      <c r="O43" s="562">
        <v>1.4226062673999999E-2</v>
      </c>
      <c r="P43" s="562">
        <v>1.2704945205E-2</v>
      </c>
      <c r="Q43" s="562">
        <v>1.9267470900999999E-2</v>
      </c>
      <c r="R43" s="562">
        <v>8.450093237E-3</v>
      </c>
      <c r="S43" s="562">
        <v>2.4022202339000001E-2</v>
      </c>
      <c r="T43" s="562">
        <v>1.5118141769999999E-2</v>
      </c>
      <c r="U43" s="562">
        <v>1.2229764628E-2</v>
      </c>
      <c r="V43" s="562">
        <v>1.8722548102999999E-2</v>
      </c>
      <c r="W43" s="562">
        <v>2.0876786380000002E-2</v>
      </c>
      <c r="X43" s="562">
        <v>7.8281917120000006E-3</v>
      </c>
      <c r="Y43" s="562">
        <v>1.4385536482E-2</v>
      </c>
      <c r="Z43" s="562">
        <v>2.4286338189999999E-2</v>
      </c>
      <c r="AA43" s="562">
        <v>2.1498958788000001E-2</v>
      </c>
      <c r="AB43" s="562">
        <v>3.0592143628000001E-2</v>
      </c>
      <c r="AC43" s="562">
        <v>3.4740781079999998E-3</v>
      </c>
      <c r="AD43" s="562">
        <v>1.7539527198000001E-2</v>
      </c>
      <c r="AE43" s="562">
        <v>1.3851947997E-2</v>
      </c>
      <c r="AF43" s="562">
        <v>1.1796937976E-2</v>
      </c>
      <c r="AG43" s="562">
        <v>9.0752863219999997E-3</v>
      </c>
      <c r="AH43" s="562">
        <v>1.0554598982000001E-2</v>
      </c>
      <c r="AI43" s="562">
        <v>3.7238521355999997E-2</v>
      </c>
      <c r="AJ43" s="562">
        <v>1.4964454340000001E-2</v>
      </c>
      <c r="AK43" s="562">
        <v>2.0868191232E-2</v>
      </c>
      <c r="AL43" s="562">
        <v>0</v>
      </c>
      <c r="AM43" s="569">
        <v>4.1667944820000004E-3</v>
      </c>
      <c r="AN43" s="541">
        <v>1.2746238629E-2</v>
      </c>
    </row>
    <row r="44" spans="1:40">
      <c r="A44" s="296" t="s">
        <v>134</v>
      </c>
      <c r="B44" s="301" t="s">
        <v>23</v>
      </c>
      <c r="C44" s="565">
        <v>0.105846731121</v>
      </c>
      <c r="D44" s="563">
        <v>0.16325723327300001</v>
      </c>
      <c r="E44" s="563">
        <v>0.135019861558</v>
      </c>
      <c r="F44" s="563">
        <v>0.27099549819300001</v>
      </c>
      <c r="G44" s="563">
        <v>0.16061016995800001</v>
      </c>
      <c r="H44" s="563">
        <v>5.6966483291E-2</v>
      </c>
      <c r="I44" s="563">
        <v>7.2874304440000001E-3</v>
      </c>
      <c r="J44" s="563">
        <v>0.20646691428</v>
      </c>
      <c r="K44" s="563">
        <v>0.185894431507</v>
      </c>
      <c r="L44" s="563">
        <v>4.0472458559000002E-2</v>
      </c>
      <c r="M44" s="563">
        <v>0.124145785877</v>
      </c>
      <c r="N44" s="563">
        <v>0.24059007107300001</v>
      </c>
      <c r="O44" s="563">
        <v>0.195279054757</v>
      </c>
      <c r="P44" s="563">
        <v>0.20831542838100001</v>
      </c>
      <c r="Q44" s="563">
        <v>0.1082536167</v>
      </c>
      <c r="R44" s="563">
        <v>7.1727885909999997E-2</v>
      </c>
      <c r="S44" s="563">
        <v>0.198092176102</v>
      </c>
      <c r="T44" s="563">
        <v>0.312915498598</v>
      </c>
      <c r="U44" s="563">
        <v>0.25461152512399998</v>
      </c>
      <c r="V44" s="563">
        <v>0.20784663776199999</v>
      </c>
      <c r="W44" s="563">
        <v>0.33872757555499999</v>
      </c>
      <c r="X44" s="563">
        <v>2.2192717539000002E-2</v>
      </c>
      <c r="Y44" s="563">
        <v>0.117541735499</v>
      </c>
      <c r="Z44" s="563">
        <v>0.471481319728</v>
      </c>
      <c r="AA44" s="563">
        <v>0.42785248079999999</v>
      </c>
      <c r="AB44" s="563">
        <v>0.30773919730600002</v>
      </c>
      <c r="AC44" s="563">
        <v>5.3927218120000002E-2</v>
      </c>
      <c r="AD44" s="563">
        <v>0.239103555602</v>
      </c>
      <c r="AE44" s="563">
        <v>0.139939145052</v>
      </c>
      <c r="AF44" s="563">
        <v>0.363903427605</v>
      </c>
      <c r="AG44" s="563">
        <v>0.52966884424399996</v>
      </c>
      <c r="AH44" s="563">
        <v>0.47641730689099998</v>
      </c>
      <c r="AI44" s="563">
        <v>0.47478082847699998</v>
      </c>
      <c r="AJ44" s="563">
        <v>0.35965210692299998</v>
      </c>
      <c r="AK44" s="563">
        <v>0.25933765763</v>
      </c>
      <c r="AL44" s="563">
        <v>0</v>
      </c>
      <c r="AM44" s="564">
        <v>1.2081147683000001E-2</v>
      </c>
      <c r="AN44" s="542">
        <v>0.21158047958599999</v>
      </c>
    </row>
    <row r="45" spans="1:40">
      <c r="A45" s="296" t="s">
        <v>135</v>
      </c>
      <c r="B45" s="301" t="s">
        <v>24</v>
      </c>
      <c r="C45" s="565">
        <v>0.212450911464</v>
      </c>
      <c r="D45" s="563">
        <v>0.13616071428599999</v>
      </c>
      <c r="E45" s="563">
        <v>8.8313182579999996E-2</v>
      </c>
      <c r="F45" s="563">
        <v>-3.5127403366000003E-2</v>
      </c>
      <c r="G45" s="563">
        <v>0.11124725513</v>
      </c>
      <c r="H45" s="563">
        <v>3.2974719117E-2</v>
      </c>
      <c r="I45" s="563">
        <v>3.8341098547999997E-2</v>
      </c>
      <c r="J45" s="563">
        <v>1.955225121E-2</v>
      </c>
      <c r="K45" s="563">
        <v>0.12753763317799999</v>
      </c>
      <c r="L45" s="563">
        <v>0.109886277265</v>
      </c>
      <c r="M45" s="563">
        <v>8.0385740550000001E-2</v>
      </c>
      <c r="N45" s="563">
        <v>6.2416474303999998E-2</v>
      </c>
      <c r="O45" s="563">
        <v>0.105474838749</v>
      </c>
      <c r="P45" s="563">
        <v>9.4258219293999995E-2</v>
      </c>
      <c r="Q45" s="563">
        <v>7.4254276423999996E-2</v>
      </c>
      <c r="R45" s="563">
        <v>2.8087145917000001E-2</v>
      </c>
      <c r="S45" s="563">
        <v>-2.4992796372000001E-2</v>
      </c>
      <c r="T45" s="563">
        <v>-0.172026431718</v>
      </c>
      <c r="U45" s="563">
        <v>-8.3819080645999994E-2</v>
      </c>
      <c r="V45" s="563">
        <v>8.4048853749999999E-2</v>
      </c>
      <c r="W45" s="563">
        <v>2.7577241067000002E-2</v>
      </c>
      <c r="X45" s="563">
        <v>0.112685301658</v>
      </c>
      <c r="Y45" s="563">
        <v>0.15670179254899999</v>
      </c>
      <c r="Z45" s="563">
        <v>4.5710088538000002E-2</v>
      </c>
      <c r="AA45" s="563">
        <v>8.2431482409000001E-2</v>
      </c>
      <c r="AB45" s="563">
        <v>0.22453130011399999</v>
      </c>
      <c r="AC45" s="563">
        <v>0.366958919223</v>
      </c>
      <c r="AD45" s="563">
        <v>5.5574186877999997E-2</v>
      </c>
      <c r="AE45" s="563">
        <v>0.176553397025</v>
      </c>
      <c r="AF45" s="563">
        <v>0</v>
      </c>
      <c r="AG45" s="563">
        <v>1.2577334379999999E-2</v>
      </c>
      <c r="AH45" s="563">
        <v>3.8680045099999998E-2</v>
      </c>
      <c r="AI45" s="563">
        <v>-4.3339001800000001E-3</v>
      </c>
      <c r="AJ45" s="563">
        <v>6.7614421894000007E-2</v>
      </c>
      <c r="AK45" s="563">
        <v>0.11297226786800001</v>
      </c>
      <c r="AL45" s="563">
        <v>0</v>
      </c>
      <c r="AM45" s="564">
        <v>0.30770371279300002</v>
      </c>
      <c r="AN45" s="542">
        <v>9.9102764915999994E-2</v>
      </c>
    </row>
    <row r="46" spans="1:40">
      <c r="A46" s="296" t="s">
        <v>136</v>
      </c>
      <c r="B46" s="301" t="s">
        <v>25</v>
      </c>
      <c r="C46" s="565">
        <v>0.14960204783200001</v>
      </c>
      <c r="D46" s="563">
        <v>0.135200045208</v>
      </c>
      <c r="E46" s="563">
        <v>5.1988634603000003E-2</v>
      </c>
      <c r="F46" s="563">
        <v>0.11624864169599999</v>
      </c>
      <c r="G46" s="563">
        <v>5.4704655436999997E-2</v>
      </c>
      <c r="H46" s="563">
        <v>0.11450258599599999</v>
      </c>
      <c r="I46" s="563">
        <v>2.4659523789999999E-2</v>
      </c>
      <c r="J46" s="563">
        <v>9.3276736112999997E-2</v>
      </c>
      <c r="K46" s="563">
        <v>0.11189020227300001</v>
      </c>
      <c r="L46" s="563">
        <v>5.6248379825E-2</v>
      </c>
      <c r="M46" s="563">
        <v>4.1100563116000001E-2</v>
      </c>
      <c r="N46" s="563">
        <v>8.2464539545999999E-2</v>
      </c>
      <c r="O46" s="563">
        <v>8.9286106318000005E-2</v>
      </c>
      <c r="P46" s="563">
        <v>0.103289682082</v>
      </c>
      <c r="Q46" s="563">
        <v>0.13169737524200001</v>
      </c>
      <c r="R46" s="563">
        <v>0.24058364387299999</v>
      </c>
      <c r="S46" s="563">
        <v>0.166214228302</v>
      </c>
      <c r="T46" s="563">
        <v>0.170824989988</v>
      </c>
      <c r="U46" s="563">
        <v>9.1741680808999998E-2</v>
      </c>
      <c r="V46" s="563">
        <v>9.8299753463999995E-2</v>
      </c>
      <c r="W46" s="563">
        <v>3.5639412997999997E-2</v>
      </c>
      <c r="X46" s="563">
        <v>0.17412806286999999</v>
      </c>
      <c r="Y46" s="563">
        <v>0.222021568044</v>
      </c>
      <c r="Z46" s="563">
        <v>7.7262079644000003E-2</v>
      </c>
      <c r="AA46" s="563">
        <v>9.0295493763000001E-2</v>
      </c>
      <c r="AB46" s="563">
        <v>7.5223416042000002E-2</v>
      </c>
      <c r="AC46" s="563">
        <v>0.33532135925399997</v>
      </c>
      <c r="AD46" s="563">
        <v>0.134646536708</v>
      </c>
      <c r="AE46" s="563">
        <v>0.14741877141099999</v>
      </c>
      <c r="AF46" s="563">
        <v>0.29349362504100002</v>
      </c>
      <c r="AG46" s="563">
        <v>0.15637452536599999</v>
      </c>
      <c r="AH46" s="563">
        <v>6.4089453704000002E-2</v>
      </c>
      <c r="AI46" s="563">
        <v>6.1970645049000003E-2</v>
      </c>
      <c r="AJ46" s="563">
        <v>0.116993153148</v>
      </c>
      <c r="AK46" s="563">
        <v>0.10484915284100001</v>
      </c>
      <c r="AL46" s="563">
        <v>0</v>
      </c>
      <c r="AM46" s="564">
        <v>4.9040359111E-2</v>
      </c>
      <c r="AN46" s="542">
        <v>0.122683172065</v>
      </c>
    </row>
    <row r="47" spans="1:40">
      <c r="A47" s="296" t="s">
        <v>137</v>
      </c>
      <c r="B47" s="301" t="s">
        <v>138</v>
      </c>
      <c r="C47" s="565">
        <v>4.2523976180999998E-2</v>
      </c>
      <c r="D47" s="563">
        <v>9.4682414105000001E-2</v>
      </c>
      <c r="E47" s="563">
        <v>6.7465260348999995E-2</v>
      </c>
      <c r="F47" s="563">
        <v>4.1159381722000003E-2</v>
      </c>
      <c r="G47" s="563">
        <v>2.8322927493999998E-2</v>
      </c>
      <c r="H47" s="563">
        <v>1.6852408013999998E-2</v>
      </c>
      <c r="I47" s="563">
        <v>0.23315535865600001</v>
      </c>
      <c r="J47" s="563">
        <v>3.8187141606000001E-2</v>
      </c>
      <c r="K47" s="563">
        <v>3.2527466039000003E-2</v>
      </c>
      <c r="L47" s="563">
        <v>1.2708633820999999E-2</v>
      </c>
      <c r="M47" s="563">
        <v>6.9493426450000003E-3</v>
      </c>
      <c r="N47" s="563">
        <v>2.8279142874000001E-2</v>
      </c>
      <c r="O47" s="563">
        <v>7.8814143520000001E-3</v>
      </c>
      <c r="P47" s="563">
        <v>8.7957312959999999E-3</v>
      </c>
      <c r="Q47" s="563">
        <v>1.5591866547E-2</v>
      </c>
      <c r="R47" s="563">
        <v>5.744858397E-3</v>
      </c>
      <c r="S47" s="563">
        <v>6.2734749790000002E-3</v>
      </c>
      <c r="T47" s="563">
        <v>1.1373648377999999E-2</v>
      </c>
      <c r="U47" s="563">
        <v>1.2248210728E-2</v>
      </c>
      <c r="V47" s="563">
        <v>3.1174020233000001E-2</v>
      </c>
      <c r="W47" s="563">
        <v>3.6569837552000002E-2</v>
      </c>
      <c r="X47" s="563">
        <v>2.8540250499000001E-2</v>
      </c>
      <c r="Y47" s="563">
        <v>4.4182681947999999E-2</v>
      </c>
      <c r="Z47" s="563">
        <v>1.9954738555999999E-2</v>
      </c>
      <c r="AA47" s="563">
        <v>4.1088252681999997E-2</v>
      </c>
      <c r="AB47" s="563">
        <v>1.9011320232000001E-2</v>
      </c>
      <c r="AC47" s="563">
        <v>4.7757327378000002E-2</v>
      </c>
      <c r="AD47" s="563">
        <v>2.3762050231E-2</v>
      </c>
      <c r="AE47" s="563">
        <v>3.5752069280999998E-2</v>
      </c>
      <c r="AF47" s="563">
        <v>2.0890337079999999E-3</v>
      </c>
      <c r="AG47" s="563">
        <v>1.3646119485E-2</v>
      </c>
      <c r="AH47" s="563">
        <v>1.466106707E-2</v>
      </c>
      <c r="AI47" s="563">
        <v>3.4695966584000003E-2</v>
      </c>
      <c r="AJ47" s="563">
        <v>4.9087417015000002E-2</v>
      </c>
      <c r="AK47" s="563">
        <v>5.5094069322999997E-2</v>
      </c>
      <c r="AL47" s="563">
        <v>0</v>
      </c>
      <c r="AM47" s="564">
        <v>1.7500536826000002E-2</v>
      </c>
      <c r="AN47" s="542">
        <v>4.3571702593999999E-2</v>
      </c>
    </row>
    <row r="48" spans="1:40">
      <c r="A48" s="294" t="s">
        <v>139</v>
      </c>
      <c r="B48" s="295" t="s">
        <v>26</v>
      </c>
      <c r="C48" s="570">
        <v>-5.2363047353999999E-2</v>
      </c>
      <c r="D48" s="571">
        <v>-6.4986437600000001E-4</v>
      </c>
      <c r="E48" s="571">
        <v>-4.0203387310000002E-3</v>
      </c>
      <c r="F48" s="571">
        <v>0</v>
      </c>
      <c r="G48" s="571">
        <v>0</v>
      </c>
      <c r="H48" s="571">
        <v>-7.5696900000000001E-7</v>
      </c>
      <c r="I48" s="571">
        <v>-3.9376988690000003E-3</v>
      </c>
      <c r="J48" s="571">
        <v>-3.1963790000000001E-6</v>
      </c>
      <c r="K48" s="571">
        <v>0</v>
      </c>
      <c r="L48" s="571">
        <v>-2.3486120000000002E-6</v>
      </c>
      <c r="M48" s="571">
        <v>0</v>
      </c>
      <c r="N48" s="571">
        <v>-5.694934E-6</v>
      </c>
      <c r="O48" s="571">
        <v>0</v>
      </c>
      <c r="P48" s="571">
        <v>0</v>
      </c>
      <c r="Q48" s="571">
        <v>0</v>
      </c>
      <c r="R48" s="571">
        <v>-3.012511E-6</v>
      </c>
      <c r="S48" s="571">
        <v>0</v>
      </c>
      <c r="T48" s="571">
        <v>0</v>
      </c>
      <c r="U48" s="571">
        <v>0</v>
      </c>
      <c r="V48" s="571">
        <v>-1.1334976999999999E-5</v>
      </c>
      <c r="W48" s="571">
        <v>-6.846411698E-3</v>
      </c>
      <c r="X48" s="571">
        <v>-2.8491810600000001E-4</v>
      </c>
      <c r="Y48" s="571">
        <v>-5.2581085378999998E-2</v>
      </c>
      <c r="Z48" s="571">
        <v>-3.9703020000000004E-6</v>
      </c>
      <c r="AA48" s="571">
        <v>-4.7533579699999997E-4</v>
      </c>
      <c r="AB48" s="571">
        <v>-1.5156208997999999E-2</v>
      </c>
      <c r="AC48" s="571">
        <v>-2.8931906600000002E-4</v>
      </c>
      <c r="AD48" s="571">
        <v>-2.5836563330000001E-3</v>
      </c>
      <c r="AE48" s="571">
        <v>-8.5111819999999999E-6</v>
      </c>
      <c r="AF48" s="571">
        <v>0</v>
      </c>
      <c r="AG48" s="571">
        <v>-3.459135732E-3</v>
      </c>
      <c r="AH48" s="571">
        <v>-1.1327384126E-2</v>
      </c>
      <c r="AI48" s="571">
        <v>-2.1265003550000001E-2</v>
      </c>
      <c r="AJ48" s="571">
        <v>-5.2746266E-5</v>
      </c>
      <c r="AK48" s="571">
        <v>-6.2064249999999996E-6</v>
      </c>
      <c r="AL48" s="571">
        <v>0</v>
      </c>
      <c r="AM48" s="572">
        <v>-5.0563923229999998E-3</v>
      </c>
      <c r="AN48" s="550">
        <v>-3.239521547E-3</v>
      </c>
    </row>
    <row r="49" spans="1:40">
      <c r="A49" s="298" t="s">
        <v>140</v>
      </c>
      <c r="B49" s="302" t="s">
        <v>27</v>
      </c>
      <c r="C49" s="566">
        <v>0.462817011921</v>
      </c>
      <c r="D49" s="567">
        <v>0.55283679927700002</v>
      </c>
      <c r="E49" s="567">
        <v>0.349222579586</v>
      </c>
      <c r="F49" s="567">
        <v>0.40653760007099998</v>
      </c>
      <c r="G49" s="567">
        <v>0.37140929710699999</v>
      </c>
      <c r="H49" s="567">
        <v>0.22980642402000001</v>
      </c>
      <c r="I49" s="567">
        <v>0.30262362122000003</v>
      </c>
      <c r="J49" s="567">
        <v>0.37611473722599997</v>
      </c>
      <c r="K49" s="567">
        <v>0.47489583756199999</v>
      </c>
      <c r="L49" s="567">
        <v>0.22708730701400001</v>
      </c>
      <c r="M49" s="567">
        <v>0.25977359712300002</v>
      </c>
      <c r="N49" s="567">
        <v>0.43309022293799998</v>
      </c>
      <c r="O49" s="567">
        <v>0.41214747685000003</v>
      </c>
      <c r="P49" s="567">
        <v>0.427364006257</v>
      </c>
      <c r="Q49" s="567">
        <v>0.34906460581499998</v>
      </c>
      <c r="R49" s="567">
        <v>0.35459061482300003</v>
      </c>
      <c r="S49" s="567">
        <v>0.36960928534999998</v>
      </c>
      <c r="T49" s="567">
        <v>0.33820584701599998</v>
      </c>
      <c r="U49" s="567">
        <v>0.287012100642</v>
      </c>
      <c r="V49" s="567">
        <v>0.440080478336</v>
      </c>
      <c r="W49" s="567">
        <v>0.452544441854</v>
      </c>
      <c r="X49" s="567">
        <v>0.34508960617200002</v>
      </c>
      <c r="Y49" s="567">
        <v>0.50225222914300005</v>
      </c>
      <c r="Z49" s="567">
        <v>0.638690594354</v>
      </c>
      <c r="AA49" s="567">
        <v>0.66269133264500002</v>
      </c>
      <c r="AB49" s="567">
        <v>0.64194116832400006</v>
      </c>
      <c r="AC49" s="567">
        <v>0.80714958301799999</v>
      </c>
      <c r="AD49" s="567">
        <v>0.46804220028499999</v>
      </c>
      <c r="AE49" s="567">
        <v>0.51350681958400002</v>
      </c>
      <c r="AF49" s="567">
        <v>0.67128302432999998</v>
      </c>
      <c r="AG49" s="567">
        <v>0.71788297406599999</v>
      </c>
      <c r="AH49" s="567">
        <v>0.59307508762100003</v>
      </c>
      <c r="AI49" s="567">
        <v>0.583087057736</v>
      </c>
      <c r="AJ49" s="567">
        <v>0.60825880705400004</v>
      </c>
      <c r="AK49" s="567">
        <v>0.55311513246900001</v>
      </c>
      <c r="AL49" s="567">
        <v>0</v>
      </c>
      <c r="AM49" s="568">
        <v>0.38543615857300001</v>
      </c>
      <c r="AN49" s="549">
        <v>0.48644483624399998</v>
      </c>
    </row>
    <row r="50" spans="1:40">
      <c r="A50" s="298" t="s">
        <v>141</v>
      </c>
      <c r="B50" s="303" t="s">
        <v>515</v>
      </c>
      <c r="C50" s="566">
        <v>1</v>
      </c>
      <c r="D50" s="567">
        <v>1</v>
      </c>
      <c r="E50" s="567">
        <v>1</v>
      </c>
      <c r="F50" s="567">
        <v>1</v>
      </c>
      <c r="G50" s="567">
        <v>1</v>
      </c>
      <c r="H50" s="567">
        <v>1</v>
      </c>
      <c r="I50" s="567">
        <v>1</v>
      </c>
      <c r="J50" s="567">
        <v>1</v>
      </c>
      <c r="K50" s="567">
        <v>1</v>
      </c>
      <c r="L50" s="567">
        <v>1</v>
      </c>
      <c r="M50" s="567">
        <v>1</v>
      </c>
      <c r="N50" s="567">
        <v>1</v>
      </c>
      <c r="O50" s="567">
        <v>1</v>
      </c>
      <c r="P50" s="567">
        <v>1</v>
      </c>
      <c r="Q50" s="567">
        <v>1</v>
      </c>
      <c r="R50" s="567">
        <v>1</v>
      </c>
      <c r="S50" s="567">
        <v>1</v>
      </c>
      <c r="T50" s="567">
        <v>1</v>
      </c>
      <c r="U50" s="567">
        <v>1</v>
      </c>
      <c r="V50" s="567">
        <v>1</v>
      </c>
      <c r="W50" s="567">
        <v>1</v>
      </c>
      <c r="X50" s="567">
        <v>1</v>
      </c>
      <c r="Y50" s="567">
        <v>1</v>
      </c>
      <c r="Z50" s="567">
        <v>1</v>
      </c>
      <c r="AA50" s="567">
        <v>1</v>
      </c>
      <c r="AB50" s="567">
        <v>1</v>
      </c>
      <c r="AC50" s="567">
        <v>1</v>
      </c>
      <c r="AD50" s="567">
        <v>1</v>
      </c>
      <c r="AE50" s="567">
        <v>1</v>
      </c>
      <c r="AF50" s="567">
        <v>1</v>
      </c>
      <c r="AG50" s="567">
        <v>1</v>
      </c>
      <c r="AH50" s="567">
        <v>1</v>
      </c>
      <c r="AI50" s="567">
        <v>1</v>
      </c>
      <c r="AJ50" s="567">
        <v>1</v>
      </c>
      <c r="AK50" s="567">
        <v>1</v>
      </c>
      <c r="AL50" s="567">
        <v>1</v>
      </c>
      <c r="AM50" s="568">
        <v>1</v>
      </c>
      <c r="AN50" s="549">
        <v>1</v>
      </c>
    </row>
    <row r="51" spans="1:40">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row>
    <row r="52" spans="1:40">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row>
  </sheetData>
  <phoneticPr fontId="1"/>
  <pageMargins left="0.47244094488188981" right="0.31496062992125984" top="0.78740157480314965" bottom="0.78740157480314965" header="0.19685039370078741" footer="0.19685039370078741"/>
  <pageSetup paperSize="9" scale="74" fitToWidth="0" orientation="landscape" blackAndWhite="1" r:id="rId1"/>
  <headerFooter scaleWithDoc="0" alignWithMargins="0">
    <oddFooter>&amp;C&amp;9&amp;P／&amp;N&amp;R&amp;9&amp;F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5"/>
  <sheetViews>
    <sheetView showGridLines="0" zoomScaleNormal="100" workbookViewId="0">
      <pane xSplit="2" ySplit="4" topLeftCell="C5" activePane="bottomRight" state="frozen"/>
      <selection pane="topRight" activeCell="C1" sqref="C1"/>
      <selection pane="bottomLeft" activeCell="A5" sqref="A5"/>
      <selection pane="bottomRight" activeCell="C5" sqref="C5"/>
    </sheetView>
  </sheetViews>
  <sheetFormatPr defaultRowHeight="13.5"/>
  <cols>
    <col min="1" max="1" width="4.625" style="42" customWidth="1"/>
    <col min="2" max="2" width="25.75" style="389" customWidth="1"/>
    <col min="3" max="41" width="11.625" style="42" customWidth="1"/>
    <col min="42" max="16384" width="9" style="42"/>
  </cols>
  <sheetData>
    <row r="1" spans="1:41">
      <c r="A1" s="389"/>
    </row>
    <row r="2" spans="1:41" ht="17.25" customHeight="1">
      <c r="A2" s="305" t="s">
        <v>496</v>
      </c>
      <c r="B2" s="390"/>
      <c r="C2" s="281"/>
      <c r="D2" s="281"/>
      <c r="E2" s="282"/>
      <c r="F2" s="482" t="s">
        <v>596</v>
      </c>
      <c r="G2" s="281"/>
      <c r="H2" s="281"/>
      <c r="I2" s="280"/>
      <c r="J2" s="280"/>
      <c r="K2" s="280"/>
      <c r="L2" s="280"/>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row>
    <row r="3" spans="1:41" s="467" customFormat="1">
      <c r="A3" s="458"/>
      <c r="B3" s="459"/>
      <c r="C3" s="458" t="s">
        <v>1</v>
      </c>
      <c r="D3" s="460" t="s">
        <v>2</v>
      </c>
      <c r="E3" s="460" t="s">
        <v>87</v>
      </c>
      <c r="F3" s="460" t="s">
        <v>89</v>
      </c>
      <c r="G3" s="460" t="s">
        <v>90</v>
      </c>
      <c r="H3" s="460" t="s">
        <v>91</v>
      </c>
      <c r="I3" s="460" t="s">
        <v>92</v>
      </c>
      <c r="J3" s="460" t="s">
        <v>93</v>
      </c>
      <c r="K3" s="460" t="s">
        <v>94</v>
      </c>
      <c r="L3" s="460" t="s">
        <v>95</v>
      </c>
      <c r="M3" s="460" t="s">
        <v>96</v>
      </c>
      <c r="N3" s="460" t="s">
        <v>97</v>
      </c>
      <c r="O3" s="460" t="s">
        <v>98</v>
      </c>
      <c r="P3" s="460" t="s">
        <v>100</v>
      </c>
      <c r="Q3" s="460" t="s">
        <v>102</v>
      </c>
      <c r="R3" s="460" t="s">
        <v>104</v>
      </c>
      <c r="S3" s="460" t="s">
        <v>106</v>
      </c>
      <c r="T3" s="460" t="s">
        <v>107</v>
      </c>
      <c r="U3" s="460" t="s">
        <v>108</v>
      </c>
      <c r="V3" s="460" t="s">
        <v>109</v>
      </c>
      <c r="W3" s="460" t="s">
        <v>110</v>
      </c>
      <c r="X3" s="460" t="s">
        <v>111</v>
      </c>
      <c r="Y3" s="460" t="s">
        <v>112</v>
      </c>
      <c r="Z3" s="460" t="s">
        <v>114</v>
      </c>
      <c r="AA3" s="460" t="s">
        <v>116</v>
      </c>
      <c r="AB3" s="460" t="s">
        <v>117</v>
      </c>
      <c r="AC3" s="460" t="s">
        <v>118</v>
      </c>
      <c r="AD3" s="460" t="s">
        <v>119</v>
      </c>
      <c r="AE3" s="460" t="s">
        <v>121</v>
      </c>
      <c r="AF3" s="460" t="s">
        <v>123</v>
      </c>
      <c r="AG3" s="460" t="s">
        <v>124</v>
      </c>
      <c r="AH3" s="460" t="s">
        <v>125</v>
      </c>
      <c r="AI3" s="460" t="s">
        <v>127</v>
      </c>
      <c r="AJ3" s="460" t="s">
        <v>128</v>
      </c>
      <c r="AK3" s="460" t="s">
        <v>129</v>
      </c>
      <c r="AL3" s="460" t="s">
        <v>130</v>
      </c>
      <c r="AM3" s="461" t="s">
        <v>131</v>
      </c>
      <c r="AN3" s="462"/>
      <c r="AO3" s="462"/>
    </row>
    <row r="4" spans="1:41" s="468" customFormat="1" ht="45" customHeight="1">
      <c r="A4" s="463"/>
      <c r="B4" s="464"/>
      <c r="C4" s="465" t="s">
        <v>529</v>
      </c>
      <c r="D4" s="464" t="s">
        <v>3</v>
      </c>
      <c r="E4" s="464" t="s">
        <v>88</v>
      </c>
      <c r="F4" s="464" t="s">
        <v>4</v>
      </c>
      <c r="G4" s="464" t="s">
        <v>5</v>
      </c>
      <c r="H4" s="464" t="s">
        <v>6</v>
      </c>
      <c r="I4" s="464" t="s">
        <v>7</v>
      </c>
      <c r="J4" s="464" t="s">
        <v>530</v>
      </c>
      <c r="K4" s="464" t="s">
        <v>8</v>
      </c>
      <c r="L4" s="464" t="s">
        <v>9</v>
      </c>
      <c r="M4" s="464" t="s">
        <v>10</v>
      </c>
      <c r="N4" s="464" t="s">
        <v>11</v>
      </c>
      <c r="O4" s="464" t="s">
        <v>99</v>
      </c>
      <c r="P4" s="464" t="s">
        <v>101</v>
      </c>
      <c r="Q4" s="464" t="s">
        <v>103</v>
      </c>
      <c r="R4" s="464" t="s">
        <v>105</v>
      </c>
      <c r="S4" s="464" t="s">
        <v>12</v>
      </c>
      <c r="T4" s="464" t="s">
        <v>531</v>
      </c>
      <c r="U4" s="464" t="s">
        <v>39</v>
      </c>
      <c r="V4" s="464" t="s">
        <v>28</v>
      </c>
      <c r="W4" s="464" t="s">
        <v>29</v>
      </c>
      <c r="X4" s="464" t="s">
        <v>30</v>
      </c>
      <c r="Y4" s="464" t="s">
        <v>113</v>
      </c>
      <c r="Z4" s="464" t="s">
        <v>115</v>
      </c>
      <c r="AA4" s="464" t="s">
        <v>31</v>
      </c>
      <c r="AB4" s="464" t="s">
        <v>32</v>
      </c>
      <c r="AC4" s="464" t="s">
        <v>33</v>
      </c>
      <c r="AD4" s="464" t="s">
        <v>120</v>
      </c>
      <c r="AE4" s="464" t="s">
        <v>122</v>
      </c>
      <c r="AF4" s="464" t="s">
        <v>34</v>
      </c>
      <c r="AG4" s="464" t="s">
        <v>35</v>
      </c>
      <c r="AH4" s="464" t="s">
        <v>126</v>
      </c>
      <c r="AI4" s="464" t="s">
        <v>532</v>
      </c>
      <c r="AJ4" s="464" t="s">
        <v>36</v>
      </c>
      <c r="AK4" s="464" t="s">
        <v>37</v>
      </c>
      <c r="AL4" s="464" t="s">
        <v>38</v>
      </c>
      <c r="AM4" s="466" t="s">
        <v>13</v>
      </c>
      <c r="AN4" s="384" t="s">
        <v>550</v>
      </c>
      <c r="AO4" s="384" t="s">
        <v>551</v>
      </c>
    </row>
    <row r="5" spans="1:41">
      <c r="A5" s="292" t="s">
        <v>1</v>
      </c>
      <c r="B5" s="293" t="s">
        <v>529</v>
      </c>
      <c r="C5" s="565">
        <v>1.026411428604</v>
      </c>
      <c r="D5" s="563">
        <v>4.9749829999999998E-5</v>
      </c>
      <c r="E5" s="563">
        <v>5.5054225158E-2</v>
      </c>
      <c r="F5" s="563">
        <v>1.438936756E-3</v>
      </c>
      <c r="G5" s="563">
        <v>3.4548630039999998E-3</v>
      </c>
      <c r="H5" s="563">
        <v>2.2879494500000001E-4</v>
      </c>
      <c r="I5" s="563">
        <v>2.5198309999999998E-6</v>
      </c>
      <c r="J5" s="563">
        <v>4.3070112999999999E-4</v>
      </c>
      <c r="K5" s="563">
        <v>4.8788646999999998E-5</v>
      </c>
      <c r="L5" s="563">
        <v>1.7978465000000002E-5</v>
      </c>
      <c r="M5" s="563">
        <v>3.6397935000000002E-5</v>
      </c>
      <c r="N5" s="563">
        <v>1.514789E-5</v>
      </c>
      <c r="O5" s="563">
        <v>1.2121925999999999E-5</v>
      </c>
      <c r="P5" s="563">
        <v>1.3492464999999999E-5</v>
      </c>
      <c r="Q5" s="563">
        <v>1.6143024999999999E-5</v>
      </c>
      <c r="R5" s="563">
        <v>2.0032935000000002E-5</v>
      </c>
      <c r="S5" s="563">
        <v>1.4248292E-5</v>
      </c>
      <c r="T5" s="563">
        <v>1.7578542999999999E-5</v>
      </c>
      <c r="U5" s="563">
        <v>1.3473273E-5</v>
      </c>
      <c r="V5" s="563">
        <v>2.7528921919999999E-3</v>
      </c>
      <c r="W5" s="563">
        <v>3.3916761500000001E-4</v>
      </c>
      <c r="X5" s="563">
        <v>1.7228091000000001E-5</v>
      </c>
      <c r="Y5" s="563">
        <v>3.2381029E-5</v>
      </c>
      <c r="Z5" s="563">
        <v>1.8119352E-5</v>
      </c>
      <c r="AA5" s="563">
        <v>7.3161460000000005E-5</v>
      </c>
      <c r="AB5" s="563">
        <v>2.5605036000000001E-5</v>
      </c>
      <c r="AC5" s="563">
        <v>1.1843418999999999E-5</v>
      </c>
      <c r="AD5" s="563">
        <v>6.5602224999999995E-5</v>
      </c>
      <c r="AE5" s="563">
        <v>5.9046392000000003E-5</v>
      </c>
      <c r="AF5" s="563">
        <v>3.8504448000000002E-5</v>
      </c>
      <c r="AG5" s="563">
        <v>8.9254224699999996E-4</v>
      </c>
      <c r="AH5" s="563">
        <v>1.0668025100000001E-3</v>
      </c>
      <c r="AI5" s="563">
        <v>6.97243422E-4</v>
      </c>
      <c r="AJ5" s="563">
        <v>2.2864106E-5</v>
      </c>
      <c r="AK5" s="563">
        <v>6.73553543E-3</v>
      </c>
      <c r="AL5" s="563">
        <v>2.8628735299999998E-4</v>
      </c>
      <c r="AM5" s="564">
        <v>8.1780709000000006E-5</v>
      </c>
      <c r="AN5" s="542">
        <v>1.1005132296919999</v>
      </c>
      <c r="AO5" s="542">
        <v>0.82831143544399999</v>
      </c>
    </row>
    <row r="6" spans="1:41">
      <c r="A6" s="296" t="s">
        <v>2</v>
      </c>
      <c r="B6" s="297" t="s">
        <v>3</v>
      </c>
      <c r="C6" s="565">
        <v>8.4161036999999997E-5</v>
      </c>
      <c r="D6" s="563">
        <v>1.0001951398990001</v>
      </c>
      <c r="E6" s="563">
        <v>8.0656229000000001E-5</v>
      </c>
      <c r="F6" s="563">
        <v>1.11625766E-4</v>
      </c>
      <c r="G6" s="563">
        <v>1.3454441799999999E-4</v>
      </c>
      <c r="H6" s="563">
        <v>5.4859422E-4</v>
      </c>
      <c r="I6" s="563">
        <v>4.430626555E-3</v>
      </c>
      <c r="J6" s="563">
        <v>1.5261634199999999E-4</v>
      </c>
      <c r="K6" s="563">
        <v>6.7441280900000001E-4</v>
      </c>
      <c r="L6" s="563">
        <v>1.184920402E-3</v>
      </c>
      <c r="M6" s="563">
        <v>1.104494142E-3</v>
      </c>
      <c r="N6" s="563">
        <v>3.58238322E-4</v>
      </c>
      <c r="O6" s="563">
        <v>1.72185119E-4</v>
      </c>
      <c r="P6" s="563">
        <v>1.6139066900000001E-4</v>
      </c>
      <c r="Q6" s="563">
        <v>7.1288958000000007E-5</v>
      </c>
      <c r="R6" s="563">
        <v>1.1785730900000001E-4</v>
      </c>
      <c r="S6" s="563">
        <v>7.8315656000000006E-5</v>
      </c>
      <c r="T6" s="563">
        <v>4.3298504000000003E-5</v>
      </c>
      <c r="U6" s="563">
        <v>1.7059621699999999E-4</v>
      </c>
      <c r="V6" s="563">
        <v>1.0313510199999999E-4</v>
      </c>
      <c r="W6" s="563">
        <v>1.4908470399999999E-4</v>
      </c>
      <c r="X6" s="563">
        <v>2.8310718800000001E-3</v>
      </c>
      <c r="Y6" s="563">
        <v>1.7539173599999999E-4</v>
      </c>
      <c r="Z6" s="563">
        <v>2.7158517399999998E-4</v>
      </c>
      <c r="AA6" s="563">
        <v>1.1064397E-4</v>
      </c>
      <c r="AB6" s="563">
        <v>3.3746428999999999E-5</v>
      </c>
      <c r="AC6" s="563">
        <v>1.693597E-5</v>
      </c>
      <c r="AD6" s="563">
        <v>2.6873208299999998E-4</v>
      </c>
      <c r="AE6" s="563">
        <v>4.3533949000000001E-5</v>
      </c>
      <c r="AF6" s="563">
        <v>7.9628509999999999E-5</v>
      </c>
      <c r="AG6" s="563">
        <v>9.9768997999999994E-5</v>
      </c>
      <c r="AH6" s="563">
        <v>8.6199858000000006E-5</v>
      </c>
      <c r="AI6" s="563">
        <v>3.8502866000000001E-5</v>
      </c>
      <c r="AJ6" s="563">
        <v>3.2718420999999999E-5</v>
      </c>
      <c r="AK6" s="563">
        <v>1.4239146099999999E-4</v>
      </c>
      <c r="AL6" s="563">
        <v>3.8444661999999997E-5</v>
      </c>
      <c r="AM6" s="564">
        <v>1.05854955E-4</v>
      </c>
      <c r="AN6" s="542">
        <v>1.0145023333030001</v>
      </c>
      <c r="AO6" s="542">
        <v>0.76357454075700004</v>
      </c>
    </row>
    <row r="7" spans="1:41">
      <c r="A7" s="296" t="s">
        <v>87</v>
      </c>
      <c r="B7" s="297" t="s">
        <v>88</v>
      </c>
      <c r="C7" s="565">
        <v>3.2337611569000002E-2</v>
      </c>
      <c r="D7" s="563">
        <v>4.6503859000000002E-5</v>
      </c>
      <c r="E7" s="563">
        <v>1.0545205314349999</v>
      </c>
      <c r="F7" s="563">
        <v>2.7180632800000002E-4</v>
      </c>
      <c r="G7" s="563">
        <v>4.2040837899999999E-4</v>
      </c>
      <c r="H7" s="563">
        <v>1.482288611E-3</v>
      </c>
      <c r="I7" s="563">
        <v>6.4355789999999999E-6</v>
      </c>
      <c r="J7" s="563">
        <v>1.43699593E-4</v>
      </c>
      <c r="K7" s="563">
        <v>2.17031758E-4</v>
      </c>
      <c r="L7" s="563">
        <v>2.7770860999999999E-5</v>
      </c>
      <c r="M7" s="563">
        <v>3.5729363999999999E-5</v>
      </c>
      <c r="N7" s="563">
        <v>3.0776664999999997E-5</v>
      </c>
      <c r="O7" s="563">
        <v>2.7245275E-5</v>
      </c>
      <c r="P7" s="563">
        <v>2.7029655E-5</v>
      </c>
      <c r="Q7" s="563">
        <v>2.5658174999999999E-5</v>
      </c>
      <c r="R7" s="563">
        <v>3.8751718E-5</v>
      </c>
      <c r="S7" s="563">
        <v>2.2202506999999999E-5</v>
      </c>
      <c r="T7" s="563">
        <v>2.6302675E-5</v>
      </c>
      <c r="U7" s="563">
        <v>3.0379648000000001E-5</v>
      </c>
      <c r="V7" s="563">
        <v>1.1071900349999999E-3</v>
      </c>
      <c r="W7" s="563">
        <v>6.0345278E-5</v>
      </c>
      <c r="X7" s="563">
        <v>1.9853109999999999E-5</v>
      </c>
      <c r="Y7" s="563">
        <v>4.5490695000000001E-5</v>
      </c>
      <c r="Z7" s="563">
        <v>5.1744554E-5</v>
      </c>
      <c r="AA7" s="563">
        <v>9.1528585999999998E-5</v>
      </c>
      <c r="AB7" s="563">
        <v>3.5098702999999998E-5</v>
      </c>
      <c r="AC7" s="563">
        <v>2.1109581999999999E-5</v>
      </c>
      <c r="AD7" s="563">
        <v>2.0036297900000001E-4</v>
      </c>
      <c r="AE7" s="563">
        <v>1.6938623199999999E-4</v>
      </c>
      <c r="AF7" s="563">
        <v>1.3307864999999999E-4</v>
      </c>
      <c r="AG7" s="563">
        <v>2.1615149799999998E-3</v>
      </c>
      <c r="AH7" s="563">
        <v>2.9581094529999999E-3</v>
      </c>
      <c r="AI7" s="563">
        <v>5.3751091899999996E-4</v>
      </c>
      <c r="AJ7" s="563">
        <v>4.6975521999999998E-5</v>
      </c>
      <c r="AK7" s="563">
        <v>3.0345677639999999E-2</v>
      </c>
      <c r="AL7" s="563">
        <v>8.2651563000000005E-5</v>
      </c>
      <c r="AM7" s="564">
        <v>9.9863647700000006E-4</v>
      </c>
      <c r="AN7" s="542">
        <v>1.1288044286150001</v>
      </c>
      <c r="AO7" s="542">
        <v>0.84960506732200003</v>
      </c>
    </row>
    <row r="8" spans="1:41">
      <c r="A8" s="296" t="s">
        <v>89</v>
      </c>
      <c r="B8" s="297" t="s">
        <v>4</v>
      </c>
      <c r="C8" s="565">
        <v>6.2386911000000001E-5</v>
      </c>
      <c r="D8" s="563">
        <v>4.4868094000000002E-5</v>
      </c>
      <c r="E8" s="563">
        <v>1.9725248999999999E-5</v>
      </c>
      <c r="F8" s="563">
        <v>1.002577576008</v>
      </c>
      <c r="G8" s="563">
        <v>6.5690769000000007E-5</v>
      </c>
      <c r="H8" s="563">
        <v>9.1048630000000003E-6</v>
      </c>
      <c r="I8" s="563">
        <v>1.234339E-6</v>
      </c>
      <c r="J8" s="563">
        <v>4.9282742999999999E-5</v>
      </c>
      <c r="K8" s="563">
        <v>3.9014999999999998E-5</v>
      </c>
      <c r="L8" s="563">
        <v>9.4400889999999995E-6</v>
      </c>
      <c r="M8" s="563">
        <v>2.0993241999999999E-5</v>
      </c>
      <c r="N8" s="563">
        <v>1.7887704999999999E-5</v>
      </c>
      <c r="O8" s="563">
        <v>1.6483386E-5</v>
      </c>
      <c r="P8" s="563">
        <v>1.358959E-5</v>
      </c>
      <c r="Q8" s="563">
        <v>1.5023084E-5</v>
      </c>
      <c r="R8" s="563">
        <v>2.2930895000000001E-5</v>
      </c>
      <c r="S8" s="563">
        <v>1.9921299999999998E-5</v>
      </c>
      <c r="T8" s="563">
        <v>3.4960874999999998E-5</v>
      </c>
      <c r="U8" s="563">
        <v>2.6346276999999999E-5</v>
      </c>
      <c r="V8" s="563">
        <v>4.5223414000000003E-5</v>
      </c>
      <c r="W8" s="563">
        <v>3.9116289E-5</v>
      </c>
      <c r="X8" s="563">
        <v>5.1295239999999996E-6</v>
      </c>
      <c r="Y8" s="563">
        <v>1.8837635E-5</v>
      </c>
      <c r="Z8" s="563">
        <v>2.6110242000000001E-5</v>
      </c>
      <c r="AA8" s="563">
        <v>5.3791595000000001E-5</v>
      </c>
      <c r="AB8" s="563">
        <v>2.1520102999999999E-5</v>
      </c>
      <c r="AC8" s="563">
        <v>2.9643659999999999E-6</v>
      </c>
      <c r="AD8" s="563">
        <v>2.8010153E-5</v>
      </c>
      <c r="AE8" s="563">
        <v>1.4417178E-5</v>
      </c>
      <c r="AF8" s="563">
        <v>4.1781885E-5</v>
      </c>
      <c r="AG8" s="563">
        <v>1.0097523000000001E-5</v>
      </c>
      <c r="AH8" s="563">
        <v>3.7442523000000002E-5</v>
      </c>
      <c r="AI8" s="563">
        <v>2.6156741000000003E-4</v>
      </c>
      <c r="AJ8" s="563">
        <v>2.8446556999999999E-5</v>
      </c>
      <c r="AK8" s="563">
        <v>4.9319254999999997E-5</v>
      </c>
      <c r="AL8" s="563">
        <v>2.10130209E-4</v>
      </c>
      <c r="AM8" s="564">
        <v>2.1583312999999999E-5</v>
      </c>
      <c r="AN8" s="542">
        <v>1.0039819495969999</v>
      </c>
      <c r="AO8" s="542">
        <v>0.75565627690199999</v>
      </c>
    </row>
    <row r="9" spans="1:41">
      <c r="A9" s="296" t="s">
        <v>90</v>
      </c>
      <c r="B9" s="297" t="s">
        <v>5</v>
      </c>
      <c r="C9" s="565">
        <v>4.5475094439999999E-3</v>
      </c>
      <c r="D9" s="563">
        <v>6.2249208299999998E-4</v>
      </c>
      <c r="E9" s="563">
        <v>2.563106948E-3</v>
      </c>
      <c r="F9" s="563">
        <v>1.041286968E-3</v>
      </c>
      <c r="G9" s="563">
        <v>1.0330921981500001</v>
      </c>
      <c r="H9" s="563">
        <v>1.016195634E-3</v>
      </c>
      <c r="I9" s="563">
        <v>3.7235145000000002E-5</v>
      </c>
      <c r="J9" s="563">
        <v>1.173457744E-3</v>
      </c>
      <c r="K9" s="563">
        <v>3.0243566249999999E-3</v>
      </c>
      <c r="L9" s="563">
        <v>2.84066971E-4</v>
      </c>
      <c r="M9" s="563">
        <v>7.0874215799999996E-4</v>
      </c>
      <c r="N9" s="563">
        <v>5.6884119200000004E-4</v>
      </c>
      <c r="O9" s="563">
        <v>3.6818519299999997E-4</v>
      </c>
      <c r="P9" s="563">
        <v>3.5676794799999997E-4</v>
      </c>
      <c r="Q9" s="563">
        <v>1.0162659759999999E-3</v>
      </c>
      <c r="R9" s="563">
        <v>1.0062739060000001E-3</v>
      </c>
      <c r="S9" s="563">
        <v>1.171710726E-3</v>
      </c>
      <c r="T9" s="563">
        <v>8.8466965600000002E-4</v>
      </c>
      <c r="U9" s="563">
        <v>7.5395443100000005E-4</v>
      </c>
      <c r="V9" s="563">
        <v>1.1421528565E-2</v>
      </c>
      <c r="W9" s="563">
        <v>7.2180519720000001E-3</v>
      </c>
      <c r="X9" s="563">
        <v>4.49663135E-4</v>
      </c>
      <c r="Y9" s="563">
        <v>9.0204462199999997E-4</v>
      </c>
      <c r="Z9" s="563">
        <v>8.6858407199999997E-4</v>
      </c>
      <c r="AA9" s="563">
        <v>1.4582263010000001E-3</v>
      </c>
      <c r="AB9" s="563">
        <v>1.1289558019999999E-3</v>
      </c>
      <c r="AC9" s="563">
        <v>2.84662022E-4</v>
      </c>
      <c r="AD9" s="563">
        <v>9.1795922099999997E-4</v>
      </c>
      <c r="AE9" s="563">
        <v>1.6917689359999999E-3</v>
      </c>
      <c r="AF9" s="563">
        <v>6.0039048500000003E-4</v>
      </c>
      <c r="AG9" s="563">
        <v>1.315360383E-3</v>
      </c>
      <c r="AH9" s="563">
        <v>1.134839073E-3</v>
      </c>
      <c r="AI9" s="563">
        <v>3.1006831440000002E-3</v>
      </c>
      <c r="AJ9" s="563">
        <v>7.0397886199999999E-4</v>
      </c>
      <c r="AK9" s="563">
        <v>1.23789324E-3</v>
      </c>
      <c r="AL9" s="563">
        <v>5.6284122585999997E-2</v>
      </c>
      <c r="AM9" s="564">
        <v>5.5975936500000001E-4</v>
      </c>
      <c r="AN9" s="542">
        <v>1.1455157886839999</v>
      </c>
      <c r="AO9" s="542">
        <v>0.86218302665400004</v>
      </c>
    </row>
    <row r="10" spans="1:41">
      <c r="A10" s="296" t="s">
        <v>91</v>
      </c>
      <c r="B10" s="297" t="s">
        <v>6</v>
      </c>
      <c r="C10" s="565">
        <v>3.3586458878999997E-2</v>
      </c>
      <c r="D10" s="563">
        <v>1.658050778E-3</v>
      </c>
      <c r="E10" s="563">
        <v>6.957995065E-3</v>
      </c>
      <c r="F10" s="563">
        <v>3.8072450153000002E-2</v>
      </c>
      <c r="G10" s="563">
        <v>1.5723147877999999E-2</v>
      </c>
      <c r="H10" s="563">
        <v>1.188041044565</v>
      </c>
      <c r="I10" s="563">
        <v>6.4877902399999995E-4</v>
      </c>
      <c r="J10" s="563">
        <v>9.0118003892999995E-2</v>
      </c>
      <c r="K10" s="563">
        <v>1.549185596E-2</v>
      </c>
      <c r="L10" s="563">
        <v>3.7316860970000002E-3</v>
      </c>
      <c r="M10" s="563">
        <v>8.9220284669999997E-3</v>
      </c>
      <c r="N10" s="563">
        <v>6.4879920909999998E-3</v>
      </c>
      <c r="O10" s="563">
        <v>2.5304643839999998E-3</v>
      </c>
      <c r="P10" s="563">
        <v>2.7160313259999998E-3</v>
      </c>
      <c r="Q10" s="563">
        <v>6.9924157550000001E-3</v>
      </c>
      <c r="R10" s="563">
        <v>1.6756551291E-2</v>
      </c>
      <c r="S10" s="563">
        <v>4.6690927049999999E-3</v>
      </c>
      <c r="T10" s="563">
        <v>6.3026476699999997E-3</v>
      </c>
      <c r="U10" s="563">
        <v>7.8214844240000001E-3</v>
      </c>
      <c r="V10" s="563">
        <v>1.6121465755000002E-2</v>
      </c>
      <c r="W10" s="563">
        <v>3.6257428220000001E-3</v>
      </c>
      <c r="X10" s="563">
        <v>6.5870088299999996E-4</v>
      </c>
      <c r="Y10" s="563">
        <v>5.4894593279999999E-3</v>
      </c>
      <c r="Z10" s="563">
        <v>7.5078349840000001E-3</v>
      </c>
      <c r="AA10" s="563">
        <v>4.46801524E-4</v>
      </c>
      <c r="AB10" s="563">
        <v>4.8283400100000002E-4</v>
      </c>
      <c r="AC10" s="563">
        <v>1.7653182000000001E-4</v>
      </c>
      <c r="AD10" s="563">
        <v>7.5109382399999995E-4</v>
      </c>
      <c r="AE10" s="563">
        <v>9.6430851499999999E-4</v>
      </c>
      <c r="AF10" s="563">
        <v>1.0005390539999999E-3</v>
      </c>
      <c r="AG10" s="563">
        <v>3.224829614E-3</v>
      </c>
      <c r="AH10" s="563">
        <v>6.7515320650999994E-2</v>
      </c>
      <c r="AI10" s="563">
        <v>1.734621102E-3</v>
      </c>
      <c r="AJ10" s="563">
        <v>2.8403165610000002E-3</v>
      </c>
      <c r="AK10" s="563">
        <v>3.7341358939999999E-3</v>
      </c>
      <c r="AL10" s="563">
        <v>6.2821905520000004E-3</v>
      </c>
      <c r="AM10" s="564">
        <v>4.3886778050000004E-3</v>
      </c>
      <c r="AN10" s="542">
        <v>1.584173585092</v>
      </c>
      <c r="AO10" s="542">
        <v>1.19234286409</v>
      </c>
    </row>
    <row r="11" spans="1:41">
      <c r="A11" s="296" t="s">
        <v>92</v>
      </c>
      <c r="B11" s="297" t="s">
        <v>7</v>
      </c>
      <c r="C11" s="565">
        <v>1.0012869961999999E-2</v>
      </c>
      <c r="D11" s="563">
        <v>1.3718353882E-2</v>
      </c>
      <c r="E11" s="563">
        <v>4.8811438420000002E-3</v>
      </c>
      <c r="F11" s="563">
        <v>6.2857970559999999E-3</v>
      </c>
      <c r="G11" s="563">
        <v>5.4095660910000003E-3</v>
      </c>
      <c r="H11" s="563">
        <v>9.5378025244000006E-2</v>
      </c>
      <c r="I11" s="563">
        <v>1.0235897801310001</v>
      </c>
      <c r="J11" s="563">
        <v>9.6045097150000008E-3</v>
      </c>
      <c r="K11" s="563">
        <v>1.3633981154E-2</v>
      </c>
      <c r="L11" s="563">
        <v>2.4894914332000001E-2</v>
      </c>
      <c r="M11" s="563">
        <v>3.7825006339999999E-3</v>
      </c>
      <c r="N11" s="563">
        <v>9.1652000080000001E-3</v>
      </c>
      <c r="O11" s="563">
        <v>4.5850980370000004E-3</v>
      </c>
      <c r="P11" s="563">
        <v>4.2939769569999998E-3</v>
      </c>
      <c r="Q11" s="563">
        <v>2.8382562269999999E-3</v>
      </c>
      <c r="R11" s="563">
        <v>3.7083517120000001E-3</v>
      </c>
      <c r="S11" s="563">
        <v>2.681876797E-3</v>
      </c>
      <c r="T11" s="563">
        <v>2.2761934350000001E-3</v>
      </c>
      <c r="U11" s="563">
        <v>4.9916733150000003E-3</v>
      </c>
      <c r="V11" s="563">
        <v>6.9549124050000003E-3</v>
      </c>
      <c r="W11" s="563">
        <v>7.8997259929999997E-3</v>
      </c>
      <c r="X11" s="563">
        <v>2.1280338534E-2</v>
      </c>
      <c r="Y11" s="563">
        <v>7.701120251E-3</v>
      </c>
      <c r="Z11" s="563">
        <v>1.0097968380000001E-2</v>
      </c>
      <c r="AA11" s="563">
        <v>3.7173898790000002E-3</v>
      </c>
      <c r="AB11" s="563">
        <v>2.2046699519999999E-3</v>
      </c>
      <c r="AC11" s="563">
        <v>6.5459421699999999E-4</v>
      </c>
      <c r="AD11" s="563">
        <v>5.0339777465999998E-2</v>
      </c>
      <c r="AE11" s="563">
        <v>2.0772005980000002E-3</v>
      </c>
      <c r="AF11" s="563">
        <v>7.1201939340000001E-3</v>
      </c>
      <c r="AG11" s="563">
        <v>3.8519669329999998E-3</v>
      </c>
      <c r="AH11" s="563">
        <v>7.6859050800000004E-3</v>
      </c>
      <c r="AI11" s="563">
        <v>3.5271584329999999E-3</v>
      </c>
      <c r="AJ11" s="563">
        <v>2.2763954220000001E-3</v>
      </c>
      <c r="AK11" s="563">
        <v>5.4185291820000002E-3</v>
      </c>
      <c r="AL11" s="563">
        <v>3.1196071760000001E-3</v>
      </c>
      <c r="AM11" s="564">
        <v>1.4212265345000001E-2</v>
      </c>
      <c r="AN11" s="542">
        <v>1.405871787708</v>
      </c>
      <c r="AO11" s="542">
        <v>1.0581423713110001</v>
      </c>
    </row>
    <row r="12" spans="1:41">
      <c r="A12" s="296" t="s">
        <v>93</v>
      </c>
      <c r="B12" s="297" t="s">
        <v>530</v>
      </c>
      <c r="C12" s="565">
        <v>1.5513986400000001E-3</v>
      </c>
      <c r="D12" s="563">
        <v>8.6276932000000001E-4</v>
      </c>
      <c r="E12" s="563">
        <v>2.6418530780000001E-3</v>
      </c>
      <c r="F12" s="563">
        <v>1.350681335E-3</v>
      </c>
      <c r="G12" s="563">
        <v>2.8995399310000002E-3</v>
      </c>
      <c r="H12" s="563">
        <v>1.2177246959999999E-3</v>
      </c>
      <c r="I12" s="563">
        <v>4.2833653000000001E-5</v>
      </c>
      <c r="J12" s="563">
        <v>1.0273473905220001</v>
      </c>
      <c r="K12" s="563">
        <v>1.3903025499999999E-3</v>
      </c>
      <c r="L12" s="563">
        <v>2.81052829E-4</v>
      </c>
      <c r="M12" s="563">
        <v>1.2105843150000001E-3</v>
      </c>
      <c r="N12" s="563">
        <v>5.7569996399999999E-4</v>
      </c>
      <c r="O12" s="563">
        <v>1.9571532980000002E-3</v>
      </c>
      <c r="P12" s="563">
        <v>3.4063766350000001E-3</v>
      </c>
      <c r="Q12" s="563">
        <v>5.0899124560000002E-3</v>
      </c>
      <c r="R12" s="563">
        <v>2.0498679360000001E-3</v>
      </c>
      <c r="S12" s="563">
        <v>2.9771538750000002E-3</v>
      </c>
      <c r="T12" s="563">
        <v>6.186918869E-3</v>
      </c>
      <c r="U12" s="563">
        <v>3.6440925630000002E-3</v>
      </c>
      <c r="V12" s="563">
        <v>6.7261641779999999E-3</v>
      </c>
      <c r="W12" s="563">
        <v>1.8789047460000001E-3</v>
      </c>
      <c r="X12" s="563">
        <v>1.5324247000000001E-4</v>
      </c>
      <c r="Y12" s="563">
        <v>5.1456565900000004E-3</v>
      </c>
      <c r="Z12" s="563">
        <v>1.885860454E-3</v>
      </c>
      <c r="AA12" s="563">
        <v>1.042825227E-3</v>
      </c>
      <c r="AB12" s="563">
        <v>6.5808847299999999E-4</v>
      </c>
      <c r="AC12" s="563">
        <v>1.9561631400000001E-4</v>
      </c>
      <c r="AD12" s="563">
        <v>5.4141635099999997E-4</v>
      </c>
      <c r="AE12" s="563">
        <v>6.1870279700000001E-4</v>
      </c>
      <c r="AF12" s="563">
        <v>5.0733534299999996E-4</v>
      </c>
      <c r="AG12" s="563">
        <v>5.9722789999999996E-4</v>
      </c>
      <c r="AH12" s="563">
        <v>5.1492241499999998E-4</v>
      </c>
      <c r="AI12" s="563">
        <v>1.2177546479999999E-3</v>
      </c>
      <c r="AJ12" s="563">
        <v>1.759570504E-3</v>
      </c>
      <c r="AK12" s="563">
        <v>8.4352775299999998E-4</v>
      </c>
      <c r="AL12" s="563">
        <v>6.0996194720000004E-3</v>
      </c>
      <c r="AM12" s="564">
        <v>7.8645146199999997E-4</v>
      </c>
      <c r="AN12" s="542">
        <v>1.097856193563</v>
      </c>
      <c r="AO12" s="542">
        <v>0.82631159268800003</v>
      </c>
    </row>
    <row r="13" spans="1:41">
      <c r="A13" s="296" t="s">
        <v>94</v>
      </c>
      <c r="B13" s="297" t="s">
        <v>8</v>
      </c>
      <c r="C13" s="565">
        <v>1.199953529E-3</v>
      </c>
      <c r="D13" s="563">
        <v>6.3220191500000002E-4</v>
      </c>
      <c r="E13" s="563">
        <v>1.4886068779999999E-3</v>
      </c>
      <c r="F13" s="563">
        <v>4.2273820900000001E-4</v>
      </c>
      <c r="G13" s="563">
        <v>2.7697963079999998E-3</v>
      </c>
      <c r="H13" s="563">
        <v>1.4323633270000001E-3</v>
      </c>
      <c r="I13" s="563">
        <v>6.5228504999999994E-5</v>
      </c>
      <c r="J13" s="563">
        <v>1.6292406650000001E-3</v>
      </c>
      <c r="K13" s="563">
        <v>1.0379640924919999</v>
      </c>
      <c r="L13" s="563">
        <v>2.6395803239999999E-3</v>
      </c>
      <c r="M13" s="563">
        <v>1.5136610505E-2</v>
      </c>
      <c r="N13" s="563">
        <v>2.3238644220000002E-3</v>
      </c>
      <c r="O13" s="563">
        <v>3.2688012800000002E-3</v>
      </c>
      <c r="P13" s="563">
        <v>2.3166087210000001E-3</v>
      </c>
      <c r="Q13" s="563">
        <v>3.5979017329999998E-3</v>
      </c>
      <c r="R13" s="563">
        <v>7.2436184709999997E-3</v>
      </c>
      <c r="S13" s="563">
        <v>3.185743224E-3</v>
      </c>
      <c r="T13" s="563">
        <v>1.921862182E-3</v>
      </c>
      <c r="U13" s="563">
        <v>1.601699288E-3</v>
      </c>
      <c r="V13" s="563">
        <v>2.0007863889999998E-3</v>
      </c>
      <c r="W13" s="563">
        <v>2.2694935478999999E-2</v>
      </c>
      <c r="X13" s="563">
        <v>4.3512985700000002E-4</v>
      </c>
      <c r="Y13" s="563">
        <v>2.8446900840000001E-3</v>
      </c>
      <c r="Z13" s="563">
        <v>4.5510819300000001E-4</v>
      </c>
      <c r="AA13" s="563">
        <v>2.9035732699999998E-4</v>
      </c>
      <c r="AB13" s="563">
        <v>1.71865902E-4</v>
      </c>
      <c r="AC13" s="563">
        <v>3.8132385800000002E-4</v>
      </c>
      <c r="AD13" s="563">
        <v>2.8010887099999998E-4</v>
      </c>
      <c r="AE13" s="563">
        <v>2.3852150700000001E-4</v>
      </c>
      <c r="AF13" s="563">
        <v>3.7740288700000002E-4</v>
      </c>
      <c r="AG13" s="563">
        <v>1.1709235660000001E-3</v>
      </c>
      <c r="AH13" s="563">
        <v>6.0682370900000003E-4</v>
      </c>
      <c r="AI13" s="563">
        <v>3.45071792E-4</v>
      </c>
      <c r="AJ13" s="563">
        <v>5.3669805600000005E-4</v>
      </c>
      <c r="AK13" s="563">
        <v>8.2367743E-4</v>
      </c>
      <c r="AL13" s="563">
        <v>2.3315862010000001E-3</v>
      </c>
      <c r="AM13" s="564">
        <v>2.233688904E-3</v>
      </c>
      <c r="AN13" s="542">
        <v>1.129059211992</v>
      </c>
      <c r="AO13" s="542">
        <v>0.84979683238100001</v>
      </c>
    </row>
    <row r="14" spans="1:41">
      <c r="A14" s="296" t="s">
        <v>95</v>
      </c>
      <c r="B14" s="297" t="s">
        <v>9</v>
      </c>
      <c r="C14" s="565">
        <v>1.0098288830000001E-3</v>
      </c>
      <c r="D14" s="563">
        <v>1.1920569827E-2</v>
      </c>
      <c r="E14" s="563">
        <v>1.774633788E-3</v>
      </c>
      <c r="F14" s="563">
        <v>1.129298801E-3</v>
      </c>
      <c r="G14" s="563">
        <v>6.3371874044999998E-2</v>
      </c>
      <c r="H14" s="563">
        <v>1.119583034E-3</v>
      </c>
      <c r="I14" s="563">
        <v>1.6170108400000001E-4</v>
      </c>
      <c r="J14" s="563">
        <v>5.5540590970000001E-3</v>
      </c>
      <c r="K14" s="563">
        <v>1.4683043593E-2</v>
      </c>
      <c r="L14" s="563">
        <v>1.9446700357240001</v>
      </c>
      <c r="M14" s="563">
        <v>2.5376824269999999E-3</v>
      </c>
      <c r="N14" s="563">
        <v>0.45025514564699998</v>
      </c>
      <c r="O14" s="563">
        <v>0.20173735815499999</v>
      </c>
      <c r="P14" s="563">
        <v>0.19449984503199999</v>
      </c>
      <c r="Q14" s="563">
        <v>5.7358226835999997E-2</v>
      </c>
      <c r="R14" s="563">
        <v>8.3264742670000006E-3</v>
      </c>
      <c r="S14" s="563">
        <v>6.6877876759999996E-2</v>
      </c>
      <c r="T14" s="563">
        <v>1.7615287119000001E-2</v>
      </c>
      <c r="U14" s="563">
        <v>0.18116612043200001</v>
      </c>
      <c r="V14" s="563">
        <v>6.6409212420000001E-3</v>
      </c>
      <c r="W14" s="563">
        <v>5.6020516279000003E-2</v>
      </c>
      <c r="X14" s="563">
        <v>1.1577108769999999E-3</v>
      </c>
      <c r="Y14" s="563">
        <v>2.593026327E-3</v>
      </c>
      <c r="Z14" s="563">
        <v>7.5273476899999998E-4</v>
      </c>
      <c r="AA14" s="563">
        <v>9.1292452400000004E-4</v>
      </c>
      <c r="AB14" s="563">
        <v>5.20610954E-4</v>
      </c>
      <c r="AC14" s="563">
        <v>9.0177687199999995E-4</v>
      </c>
      <c r="AD14" s="563">
        <v>1.387523628E-3</v>
      </c>
      <c r="AE14" s="563">
        <v>7.3209600999999997E-4</v>
      </c>
      <c r="AF14" s="563">
        <v>1.4399052580000001E-3</v>
      </c>
      <c r="AG14" s="563">
        <v>7.8408884300000005E-4</v>
      </c>
      <c r="AH14" s="563">
        <v>5.2806494199999999E-4</v>
      </c>
      <c r="AI14" s="563">
        <v>8.7964624499999998E-4</v>
      </c>
      <c r="AJ14" s="563">
        <v>1.43598833E-3</v>
      </c>
      <c r="AK14" s="563">
        <v>8.4285612900000004E-4</v>
      </c>
      <c r="AL14" s="563">
        <v>3.9734407279999997E-3</v>
      </c>
      <c r="AM14" s="564">
        <v>1.0209833919000001E-2</v>
      </c>
      <c r="AN14" s="542">
        <v>3.3174823104279998</v>
      </c>
      <c r="AO14" s="542">
        <v>2.496933667375</v>
      </c>
    </row>
    <row r="15" spans="1:41">
      <c r="A15" s="296" t="s">
        <v>96</v>
      </c>
      <c r="B15" s="297" t="s">
        <v>10</v>
      </c>
      <c r="C15" s="565">
        <v>-6.5279599999999998E-6</v>
      </c>
      <c r="D15" s="563">
        <v>-3.4117398000000001E-5</v>
      </c>
      <c r="E15" s="563">
        <v>-3.4691218E-5</v>
      </c>
      <c r="F15" s="563">
        <v>-6.8705490000000004E-6</v>
      </c>
      <c r="G15" s="563">
        <v>-1.80373977E-4</v>
      </c>
      <c r="H15" s="563">
        <v>-7.0889271000000007E-5</v>
      </c>
      <c r="I15" s="563">
        <v>-9.1953899999999996E-7</v>
      </c>
      <c r="J15" s="563">
        <v>-5.8105076999999997E-5</v>
      </c>
      <c r="K15" s="563">
        <v>-1.8029102700000001E-4</v>
      </c>
      <c r="L15" s="563">
        <v>-4.2043024100000002E-4</v>
      </c>
      <c r="M15" s="563">
        <v>0.99284419249199996</v>
      </c>
      <c r="N15" s="563">
        <v>-1.1761734060000001E-3</v>
      </c>
      <c r="O15" s="563">
        <v>-8.6922005699999996E-4</v>
      </c>
      <c r="P15" s="563">
        <v>-4.6569670800000003E-4</v>
      </c>
      <c r="Q15" s="563">
        <v>-7.31311924E-4</v>
      </c>
      <c r="R15" s="563">
        <v>-2.3262032999999999E-4</v>
      </c>
      <c r="S15" s="563">
        <v>-1.2518237749999999E-3</v>
      </c>
      <c r="T15" s="563">
        <v>-1.0770234689999999E-3</v>
      </c>
      <c r="U15" s="563">
        <v>-5.96012472E-4</v>
      </c>
      <c r="V15" s="563">
        <v>-2.8193509E-4</v>
      </c>
      <c r="W15" s="563">
        <v>-2.2374814099999999E-4</v>
      </c>
      <c r="X15" s="563">
        <v>-9.2154570000000008E-6</v>
      </c>
      <c r="Y15" s="563">
        <v>-1.8481305999999998E-5</v>
      </c>
      <c r="Z15" s="563">
        <v>-5.823867E-6</v>
      </c>
      <c r="AA15" s="563">
        <v>-5.0851230000000002E-6</v>
      </c>
      <c r="AB15" s="563">
        <v>-4.282291E-6</v>
      </c>
      <c r="AC15" s="563">
        <v>-3.9467499999999999E-6</v>
      </c>
      <c r="AD15" s="563">
        <v>-5.5923989999999998E-6</v>
      </c>
      <c r="AE15" s="563">
        <v>-5.9277489999999999E-6</v>
      </c>
      <c r="AF15" s="563">
        <v>-1.0988745999999999E-5</v>
      </c>
      <c r="AG15" s="563">
        <v>-6.8846769999999999E-6</v>
      </c>
      <c r="AH15" s="563">
        <v>-3.5208011999999998E-5</v>
      </c>
      <c r="AI15" s="563">
        <v>-1.1200181E-5</v>
      </c>
      <c r="AJ15" s="563">
        <v>-1.5756862000000001E-5</v>
      </c>
      <c r="AK15" s="563">
        <v>-1.1254871E-5</v>
      </c>
      <c r="AL15" s="563">
        <v>-4.0013991000000002E-5</v>
      </c>
      <c r="AM15" s="564">
        <v>-8.9519745999999995E-5</v>
      </c>
      <c r="AN15" s="542">
        <v>0.98466622883300003</v>
      </c>
      <c r="AO15" s="542">
        <v>0.74111812146599998</v>
      </c>
    </row>
    <row r="16" spans="1:41">
      <c r="A16" s="296" t="s">
        <v>97</v>
      </c>
      <c r="B16" s="297" t="s">
        <v>11</v>
      </c>
      <c r="C16" s="565">
        <v>7.6309899900000005E-4</v>
      </c>
      <c r="D16" s="563">
        <v>5.5183267369999997E-3</v>
      </c>
      <c r="E16" s="563">
        <v>3.1727819909999999E-3</v>
      </c>
      <c r="F16" s="563">
        <v>1.201208493E-3</v>
      </c>
      <c r="G16" s="563">
        <v>8.9418927009999993E-3</v>
      </c>
      <c r="H16" s="563">
        <v>1.6179811760000001E-3</v>
      </c>
      <c r="I16" s="563">
        <v>1.7329294999999999E-4</v>
      </c>
      <c r="J16" s="563">
        <v>2.298803412E-3</v>
      </c>
      <c r="K16" s="563">
        <v>2.915420041E-3</v>
      </c>
      <c r="L16" s="563">
        <v>3.4927939400000003E-4</v>
      </c>
      <c r="M16" s="563">
        <v>8.2041635800000001E-4</v>
      </c>
      <c r="N16" s="563">
        <v>1.016083220699</v>
      </c>
      <c r="O16" s="563">
        <v>1.0449592055E-2</v>
      </c>
      <c r="P16" s="563">
        <v>9.9605608920000002E-3</v>
      </c>
      <c r="Q16" s="563">
        <v>1.5642913330000001E-2</v>
      </c>
      <c r="R16" s="563">
        <v>4.327999404E-3</v>
      </c>
      <c r="S16" s="563">
        <v>6.1815099070000002E-3</v>
      </c>
      <c r="T16" s="563">
        <v>9.3743908130000005E-3</v>
      </c>
      <c r="U16" s="563">
        <v>6.4922657890000004E-3</v>
      </c>
      <c r="V16" s="563">
        <v>3.4856759890000001E-3</v>
      </c>
      <c r="W16" s="563">
        <v>2.4764557887000001E-2</v>
      </c>
      <c r="X16" s="563">
        <v>6.0733193999999995E-4</v>
      </c>
      <c r="Y16" s="563">
        <v>1.22843769E-3</v>
      </c>
      <c r="Z16" s="563">
        <v>3.1830547500000001E-4</v>
      </c>
      <c r="AA16" s="563">
        <v>9.6958385400000005E-4</v>
      </c>
      <c r="AB16" s="563">
        <v>2.34502314E-4</v>
      </c>
      <c r="AC16" s="563">
        <v>4.9586471500000001E-4</v>
      </c>
      <c r="AD16" s="563">
        <v>6.4857977199999999E-4</v>
      </c>
      <c r="AE16" s="563">
        <v>4.1230162400000001E-4</v>
      </c>
      <c r="AF16" s="563">
        <v>1.668743618E-3</v>
      </c>
      <c r="AG16" s="563">
        <v>3.5799977000000003E-4</v>
      </c>
      <c r="AH16" s="563">
        <v>3.7646971100000002E-4</v>
      </c>
      <c r="AI16" s="563">
        <v>8.7364100499999996E-4</v>
      </c>
      <c r="AJ16" s="563">
        <v>5.4247338300000001E-4</v>
      </c>
      <c r="AK16" s="563">
        <v>8.9331694900000001E-4</v>
      </c>
      <c r="AL16" s="563">
        <v>8.7522437599999998E-4</v>
      </c>
      <c r="AM16" s="564">
        <v>2.1769072100000001E-3</v>
      </c>
      <c r="AN16" s="542">
        <v>1.1472148724210001</v>
      </c>
      <c r="AO16" s="542">
        <v>0.86346185770399997</v>
      </c>
    </row>
    <row r="17" spans="1:41">
      <c r="A17" s="296" t="s">
        <v>98</v>
      </c>
      <c r="B17" s="297" t="s">
        <v>99</v>
      </c>
      <c r="C17" s="565">
        <v>1.6554201000000001E-5</v>
      </c>
      <c r="D17" s="563">
        <v>2.91165859E-4</v>
      </c>
      <c r="E17" s="563">
        <v>2.1545193999999999E-5</v>
      </c>
      <c r="F17" s="563">
        <v>2.1492685000000001E-5</v>
      </c>
      <c r="G17" s="563">
        <v>1.45562769E-4</v>
      </c>
      <c r="H17" s="563">
        <v>2.0446493999999998E-5</v>
      </c>
      <c r="I17" s="563">
        <v>4.5982630000000001E-6</v>
      </c>
      <c r="J17" s="563">
        <v>5.0418864999999997E-5</v>
      </c>
      <c r="K17" s="563">
        <v>1.8219816800000001E-4</v>
      </c>
      <c r="L17" s="563">
        <v>1.8413091E-5</v>
      </c>
      <c r="M17" s="563">
        <v>1.5489485E-5</v>
      </c>
      <c r="N17" s="563">
        <v>1.07005997E-4</v>
      </c>
      <c r="O17" s="563">
        <v>1.0110768681169999</v>
      </c>
      <c r="P17" s="563">
        <v>2.689937177E-3</v>
      </c>
      <c r="Q17" s="563">
        <v>1.722914669E-3</v>
      </c>
      <c r="R17" s="563">
        <v>1.5790271999999999E-4</v>
      </c>
      <c r="S17" s="563">
        <v>4.4656655800000001E-4</v>
      </c>
      <c r="T17" s="563">
        <v>1.7754745E-4</v>
      </c>
      <c r="U17" s="563">
        <v>1.2770239480000001E-3</v>
      </c>
      <c r="V17" s="563">
        <v>3.6249752000000002E-5</v>
      </c>
      <c r="W17" s="563">
        <v>5.6345476200000001E-4</v>
      </c>
      <c r="X17" s="563">
        <v>3.2917837E-5</v>
      </c>
      <c r="Y17" s="563">
        <v>7.7610097299999996E-4</v>
      </c>
      <c r="Z17" s="563">
        <v>3.9073382000000002E-5</v>
      </c>
      <c r="AA17" s="563">
        <v>4.4644024E-5</v>
      </c>
      <c r="AB17" s="563">
        <v>5.2544167000000001E-5</v>
      </c>
      <c r="AC17" s="563">
        <v>2.1059611000000001E-5</v>
      </c>
      <c r="AD17" s="563">
        <v>6.2120700999999999E-5</v>
      </c>
      <c r="AE17" s="563">
        <v>6.8660535E-5</v>
      </c>
      <c r="AF17" s="563">
        <v>7.3902131999999999E-5</v>
      </c>
      <c r="AG17" s="563">
        <v>4.0871946999999999E-5</v>
      </c>
      <c r="AH17" s="563">
        <v>2.7767346999999999E-5</v>
      </c>
      <c r="AI17" s="563">
        <v>3.7456405999999999E-5</v>
      </c>
      <c r="AJ17" s="563">
        <v>6.7163702300000001E-4</v>
      </c>
      <c r="AK17" s="563">
        <v>2.9537557999999998E-5</v>
      </c>
      <c r="AL17" s="563">
        <v>1.8999510000000001E-5</v>
      </c>
      <c r="AM17" s="564">
        <v>4.4000369999999998E-5</v>
      </c>
      <c r="AN17" s="542">
        <v>1.021084649748</v>
      </c>
      <c r="AO17" s="542">
        <v>0.76852878195700003</v>
      </c>
    </row>
    <row r="18" spans="1:41">
      <c r="A18" s="296" t="s">
        <v>100</v>
      </c>
      <c r="B18" s="297" t="s">
        <v>101</v>
      </c>
      <c r="C18" s="565">
        <v>3.8612594000000001E-5</v>
      </c>
      <c r="D18" s="563">
        <v>2.7918647500000001E-4</v>
      </c>
      <c r="E18" s="563">
        <v>5.4950364999999999E-5</v>
      </c>
      <c r="F18" s="563">
        <v>5.5404695000000001E-5</v>
      </c>
      <c r="G18" s="563">
        <v>8.7880175999999994E-5</v>
      </c>
      <c r="H18" s="563">
        <v>4.5079542000000003E-5</v>
      </c>
      <c r="I18" s="563">
        <v>1.0761152E-5</v>
      </c>
      <c r="J18" s="563">
        <v>4.3273801000000002E-4</v>
      </c>
      <c r="K18" s="563">
        <v>2.16025123E-4</v>
      </c>
      <c r="L18" s="563">
        <v>3.9819735999999999E-5</v>
      </c>
      <c r="M18" s="563">
        <v>3.9933391999999998E-5</v>
      </c>
      <c r="N18" s="563">
        <v>1.2236843400000001E-4</v>
      </c>
      <c r="O18" s="563">
        <v>8.6544195299999998E-4</v>
      </c>
      <c r="P18" s="563">
        <v>1.021642423903</v>
      </c>
      <c r="Q18" s="563">
        <v>3.5742592600000001E-4</v>
      </c>
      <c r="R18" s="563">
        <v>4.72635192E-4</v>
      </c>
      <c r="S18" s="563">
        <v>3.8079863400000002E-4</v>
      </c>
      <c r="T18" s="563">
        <v>2.7133274999999998E-4</v>
      </c>
      <c r="U18" s="563">
        <v>3.6091153299999999E-4</v>
      </c>
      <c r="V18" s="563">
        <v>7.7616294000000001E-5</v>
      </c>
      <c r="W18" s="563">
        <v>1.2547984599999999E-4</v>
      </c>
      <c r="X18" s="563">
        <v>6.9474479999999999E-5</v>
      </c>
      <c r="Y18" s="563">
        <v>2.02650093E-4</v>
      </c>
      <c r="Z18" s="563">
        <v>8.9974203000000005E-5</v>
      </c>
      <c r="AA18" s="563">
        <v>1.18702082E-4</v>
      </c>
      <c r="AB18" s="563">
        <v>1.4773073700000001E-4</v>
      </c>
      <c r="AC18" s="563">
        <v>4.0526442E-5</v>
      </c>
      <c r="AD18" s="563">
        <v>1.48060323E-4</v>
      </c>
      <c r="AE18" s="563">
        <v>1.8878585499999999E-4</v>
      </c>
      <c r="AF18" s="563">
        <v>1.20761222E-4</v>
      </c>
      <c r="AG18" s="563">
        <v>8.6554847000000002E-5</v>
      </c>
      <c r="AH18" s="563">
        <v>6.4673764000000006E-5</v>
      </c>
      <c r="AI18" s="563">
        <v>1.0079163400000001E-4</v>
      </c>
      <c r="AJ18" s="563">
        <v>2.019926752E-3</v>
      </c>
      <c r="AK18" s="563">
        <v>6.4003563000000004E-5</v>
      </c>
      <c r="AL18" s="563">
        <v>3.1475859999999999E-5</v>
      </c>
      <c r="AM18" s="564">
        <v>9.7486758000000002E-5</v>
      </c>
      <c r="AN18" s="542">
        <v>1.0295684043410001</v>
      </c>
      <c r="AO18" s="542">
        <v>0.77491415811999997</v>
      </c>
    </row>
    <row r="19" spans="1:41">
      <c r="A19" s="296" t="s">
        <v>102</v>
      </c>
      <c r="B19" s="297" t="s">
        <v>103</v>
      </c>
      <c r="C19" s="565">
        <v>1.7881863000000001E-5</v>
      </c>
      <c r="D19" s="563">
        <v>8.5685260000000005E-6</v>
      </c>
      <c r="E19" s="563">
        <v>6.9525099999999998E-6</v>
      </c>
      <c r="F19" s="563">
        <v>6.4547999999999996E-6</v>
      </c>
      <c r="G19" s="563">
        <v>5.8387039999999998E-6</v>
      </c>
      <c r="H19" s="563">
        <v>4.2644159999999998E-6</v>
      </c>
      <c r="I19" s="563">
        <v>8.4759799999999999E-7</v>
      </c>
      <c r="J19" s="563">
        <v>5.3443060000000004E-6</v>
      </c>
      <c r="K19" s="563">
        <v>7.8866880000000007E-6</v>
      </c>
      <c r="L19" s="563">
        <v>3.7311370000000001E-6</v>
      </c>
      <c r="M19" s="563">
        <v>3.197099E-6</v>
      </c>
      <c r="N19" s="563">
        <v>6.0050339999999998E-6</v>
      </c>
      <c r="O19" s="563">
        <v>9.0103587E-5</v>
      </c>
      <c r="P19" s="563">
        <v>1.85107252E-4</v>
      </c>
      <c r="Q19" s="563">
        <v>1.0029863311110001</v>
      </c>
      <c r="R19" s="563">
        <v>2.2640052999999998E-5</v>
      </c>
      <c r="S19" s="563">
        <v>4.7258503000000003E-5</v>
      </c>
      <c r="T19" s="563">
        <v>2.7942114E-5</v>
      </c>
      <c r="U19" s="563">
        <v>3.4556800999999997E-5</v>
      </c>
      <c r="V19" s="563">
        <v>1.2380301999999999E-5</v>
      </c>
      <c r="W19" s="563">
        <v>1.7086539E-5</v>
      </c>
      <c r="X19" s="563">
        <v>5.7835289999999999E-6</v>
      </c>
      <c r="Y19" s="563">
        <v>1.7028977E-5</v>
      </c>
      <c r="Z19" s="563">
        <v>1.1034694E-5</v>
      </c>
      <c r="AA19" s="563">
        <v>3.6344641999999999E-5</v>
      </c>
      <c r="AB19" s="563">
        <v>1.4577040000000001E-5</v>
      </c>
      <c r="AC19" s="563">
        <v>3.6500589999999999E-6</v>
      </c>
      <c r="AD19" s="563">
        <v>1.4763453999999999E-5</v>
      </c>
      <c r="AE19" s="563">
        <v>1.8576556000000001E-5</v>
      </c>
      <c r="AF19" s="563">
        <v>1.14125631E-4</v>
      </c>
      <c r="AG19" s="563">
        <v>9.8537140000000002E-6</v>
      </c>
      <c r="AH19" s="563">
        <v>3.2973620100000003E-4</v>
      </c>
      <c r="AI19" s="563">
        <v>1.2217787E-5</v>
      </c>
      <c r="AJ19" s="563">
        <v>1.4748680600000001E-4</v>
      </c>
      <c r="AK19" s="563">
        <v>3.2703317000000002E-5</v>
      </c>
      <c r="AL19" s="563">
        <v>6.8252190900000001E-4</v>
      </c>
      <c r="AM19" s="564">
        <v>3.6410189000000002E-5</v>
      </c>
      <c r="AN19" s="542">
        <v>1.004987193449</v>
      </c>
      <c r="AO19" s="542">
        <v>0.75641288296099995</v>
      </c>
    </row>
    <row r="20" spans="1:41">
      <c r="A20" s="296" t="s">
        <v>104</v>
      </c>
      <c r="B20" s="297" t="s">
        <v>105</v>
      </c>
      <c r="C20" s="565">
        <v>9.5761490000000004E-6</v>
      </c>
      <c r="D20" s="563">
        <v>2.1753446999999999E-5</v>
      </c>
      <c r="E20" s="563">
        <v>1.3326976000000001E-5</v>
      </c>
      <c r="F20" s="563">
        <v>1.4641201000000001E-5</v>
      </c>
      <c r="G20" s="563">
        <v>1.2274827E-5</v>
      </c>
      <c r="H20" s="563">
        <v>1.0359935E-5</v>
      </c>
      <c r="I20" s="563">
        <v>1.8966880000000001E-6</v>
      </c>
      <c r="J20" s="563">
        <v>1.2181062E-5</v>
      </c>
      <c r="K20" s="563">
        <v>1.9069283000000001E-5</v>
      </c>
      <c r="L20" s="563">
        <v>8.4803999999999993E-6</v>
      </c>
      <c r="M20" s="563">
        <v>1.6631394000000002E-5</v>
      </c>
      <c r="N20" s="563">
        <v>1.8276162999999998E-5</v>
      </c>
      <c r="O20" s="563">
        <v>2.7954109500000001E-4</v>
      </c>
      <c r="P20" s="563">
        <v>9.5598417000000003E-5</v>
      </c>
      <c r="Q20" s="563">
        <v>4.31895917E-3</v>
      </c>
      <c r="R20" s="563">
        <v>1.0091010607790001</v>
      </c>
      <c r="S20" s="563">
        <v>6.5948207699999999E-3</v>
      </c>
      <c r="T20" s="563">
        <v>8.0891491029999995E-3</v>
      </c>
      <c r="U20" s="563">
        <v>3.1706936600000001E-4</v>
      </c>
      <c r="V20" s="563">
        <v>2.7773124099999999E-4</v>
      </c>
      <c r="W20" s="563">
        <v>3.6483821000000002E-5</v>
      </c>
      <c r="X20" s="563">
        <v>1.5679689000000002E-5</v>
      </c>
      <c r="Y20" s="563">
        <v>3.8505021000000002E-5</v>
      </c>
      <c r="Z20" s="563">
        <v>2.3723037000000001E-5</v>
      </c>
      <c r="AA20" s="563">
        <v>2.9927048000000001E-5</v>
      </c>
      <c r="AB20" s="563">
        <v>3.9035985999999999E-5</v>
      </c>
      <c r="AC20" s="563">
        <v>9.6515409999999995E-6</v>
      </c>
      <c r="AD20" s="563">
        <v>3.3122564000000002E-5</v>
      </c>
      <c r="AE20" s="563">
        <v>6.9112768000000006E-5</v>
      </c>
      <c r="AF20" s="563">
        <v>1.02956973E-4</v>
      </c>
      <c r="AG20" s="563">
        <v>5.3008221000000003E-5</v>
      </c>
      <c r="AH20" s="563">
        <v>1.8624882999999999E-5</v>
      </c>
      <c r="AI20" s="563">
        <v>3.0957312000000002E-5</v>
      </c>
      <c r="AJ20" s="563">
        <v>4.2577532E-4</v>
      </c>
      <c r="AK20" s="563">
        <v>1.7671856999999998E-5</v>
      </c>
      <c r="AL20" s="563">
        <v>1.022608517E-3</v>
      </c>
      <c r="AM20" s="564">
        <v>4.2860564000000002E-5</v>
      </c>
      <c r="AN20" s="542">
        <v>1.031242102587</v>
      </c>
      <c r="AO20" s="542">
        <v>0.77617388254700004</v>
      </c>
    </row>
    <row r="21" spans="1:41">
      <c r="A21" s="296" t="s">
        <v>106</v>
      </c>
      <c r="B21" s="297" t="s">
        <v>12</v>
      </c>
      <c r="C21" s="565">
        <v>4.9232200000000003E-6</v>
      </c>
      <c r="D21" s="563">
        <v>6.7500289999999999E-6</v>
      </c>
      <c r="E21" s="563">
        <v>3.5676029999999998E-6</v>
      </c>
      <c r="F21" s="563">
        <v>3.64252E-6</v>
      </c>
      <c r="G21" s="563">
        <v>7.2515769999999997E-6</v>
      </c>
      <c r="H21" s="563">
        <v>3.0811579999999999E-6</v>
      </c>
      <c r="I21" s="563">
        <v>5.7453499999999998E-7</v>
      </c>
      <c r="J21" s="563">
        <v>3.9393240000000004E-6</v>
      </c>
      <c r="K21" s="563">
        <v>6.004115E-6</v>
      </c>
      <c r="L21" s="563">
        <v>2.8727250000000001E-6</v>
      </c>
      <c r="M21" s="563">
        <v>3.6306169999999999E-6</v>
      </c>
      <c r="N21" s="563">
        <v>9.2454040000000006E-6</v>
      </c>
      <c r="O21" s="563">
        <v>2.3517885799999999E-4</v>
      </c>
      <c r="P21" s="563">
        <v>2.2548680299999999E-4</v>
      </c>
      <c r="Q21" s="563">
        <v>2.8485902699999999E-4</v>
      </c>
      <c r="R21" s="563">
        <v>1.9343335199999999E-4</v>
      </c>
      <c r="S21" s="563">
        <v>1.000840305393</v>
      </c>
      <c r="T21" s="563">
        <v>2.0719142900000001E-4</v>
      </c>
      <c r="U21" s="563">
        <v>3.1475621299999998E-4</v>
      </c>
      <c r="V21" s="563">
        <v>1.4551293E-5</v>
      </c>
      <c r="W21" s="563">
        <v>1.1194672E-4</v>
      </c>
      <c r="X21" s="563">
        <v>5.6543199999999999E-6</v>
      </c>
      <c r="Y21" s="563">
        <v>1.5171522000000001E-5</v>
      </c>
      <c r="Z21" s="563">
        <v>6.0726080000000003E-6</v>
      </c>
      <c r="AA21" s="563">
        <v>9.8342150000000008E-6</v>
      </c>
      <c r="AB21" s="563">
        <v>8.6001879999999999E-6</v>
      </c>
      <c r="AC21" s="563">
        <v>3.806481E-6</v>
      </c>
      <c r="AD21" s="563">
        <v>1.2803827E-5</v>
      </c>
      <c r="AE21" s="563">
        <v>1.239763E-5</v>
      </c>
      <c r="AF21" s="563">
        <v>3.2705001999999998E-5</v>
      </c>
      <c r="AG21" s="563">
        <v>1.3467133E-5</v>
      </c>
      <c r="AH21" s="563">
        <v>5.1840029999999997E-6</v>
      </c>
      <c r="AI21" s="563">
        <v>6.0963639999999996E-6</v>
      </c>
      <c r="AJ21" s="563">
        <v>1.0659387400000001E-4</v>
      </c>
      <c r="AK21" s="563">
        <v>9.448789E-6</v>
      </c>
      <c r="AL21" s="563">
        <v>3.0096630000000002E-6</v>
      </c>
      <c r="AM21" s="564">
        <v>2.7038225E-5</v>
      </c>
      <c r="AN21" s="542">
        <v>1.002761075757</v>
      </c>
      <c r="AO21" s="542">
        <v>0.75473737494199999</v>
      </c>
    </row>
    <row r="22" spans="1:41">
      <c r="A22" s="296" t="s">
        <v>107</v>
      </c>
      <c r="B22" s="297" t="s">
        <v>531</v>
      </c>
      <c r="C22" s="565">
        <v>1.254278E-6</v>
      </c>
      <c r="D22" s="563">
        <v>2.0213290000000002E-6</v>
      </c>
      <c r="E22" s="563">
        <v>1.6417760000000001E-6</v>
      </c>
      <c r="F22" s="563">
        <v>1.296115E-6</v>
      </c>
      <c r="G22" s="563">
        <v>1.2897999999999999E-6</v>
      </c>
      <c r="H22" s="563">
        <v>1.1654999999999999E-6</v>
      </c>
      <c r="I22" s="563">
        <v>2.5030600000000002E-7</v>
      </c>
      <c r="J22" s="563">
        <v>1.2247929999999999E-6</v>
      </c>
      <c r="K22" s="563">
        <v>1.718174E-6</v>
      </c>
      <c r="L22" s="563">
        <v>1.035307E-6</v>
      </c>
      <c r="M22" s="563">
        <v>7.71276E-7</v>
      </c>
      <c r="N22" s="563">
        <v>2.4459819999999999E-6</v>
      </c>
      <c r="O22" s="563">
        <v>2.7288780000000001E-5</v>
      </c>
      <c r="P22" s="563">
        <v>7.6286750000000003E-6</v>
      </c>
      <c r="Q22" s="563">
        <v>1.2245770000000001E-6</v>
      </c>
      <c r="R22" s="563">
        <v>1.3988259999999999E-6</v>
      </c>
      <c r="S22" s="563">
        <v>1.8830269999999999E-6</v>
      </c>
      <c r="T22" s="563">
        <v>1.000316726249</v>
      </c>
      <c r="U22" s="563">
        <v>5.7068365000000002E-5</v>
      </c>
      <c r="V22" s="563">
        <v>2.1387010000000002E-6</v>
      </c>
      <c r="W22" s="563">
        <v>3.3378118999999997E-5</v>
      </c>
      <c r="X22" s="563">
        <v>1.9818900000000002E-6</v>
      </c>
      <c r="Y22" s="563">
        <v>4.0003620000000001E-6</v>
      </c>
      <c r="Z22" s="563">
        <v>2.3049269999999998E-6</v>
      </c>
      <c r="AA22" s="563">
        <v>7.5600800000000001E-6</v>
      </c>
      <c r="AB22" s="563">
        <v>5.0879750000000002E-6</v>
      </c>
      <c r="AC22" s="563">
        <v>2.344379E-6</v>
      </c>
      <c r="AD22" s="563">
        <v>4.3747580000000001E-6</v>
      </c>
      <c r="AE22" s="563">
        <v>6.3886479999999998E-6</v>
      </c>
      <c r="AF22" s="563">
        <v>3.5075900999999997E-5</v>
      </c>
      <c r="AG22" s="563">
        <v>3.4472740000000001E-6</v>
      </c>
      <c r="AH22" s="563">
        <v>1.869706E-6</v>
      </c>
      <c r="AI22" s="563">
        <v>3.3589959999999998E-6</v>
      </c>
      <c r="AJ22" s="563">
        <v>2.8581407E-5</v>
      </c>
      <c r="AK22" s="563">
        <v>4.7874080000000003E-6</v>
      </c>
      <c r="AL22" s="563">
        <v>1.302675E-6</v>
      </c>
      <c r="AM22" s="564">
        <v>1.0540302E-5</v>
      </c>
      <c r="AN22" s="542">
        <v>1.0005878566399999</v>
      </c>
      <c r="AO22" s="542">
        <v>0.75310168152400003</v>
      </c>
    </row>
    <row r="23" spans="1:41">
      <c r="A23" s="296" t="s">
        <v>108</v>
      </c>
      <c r="B23" s="297" t="s">
        <v>39</v>
      </c>
      <c r="C23" s="565">
        <v>1.41297711E-4</v>
      </c>
      <c r="D23" s="563">
        <v>1.52917196E-4</v>
      </c>
      <c r="E23" s="563">
        <v>5.7660541E-5</v>
      </c>
      <c r="F23" s="563">
        <v>4.5620710000000003E-5</v>
      </c>
      <c r="G23" s="563">
        <v>5.1834004000000003E-5</v>
      </c>
      <c r="H23" s="563">
        <v>3.9125628E-5</v>
      </c>
      <c r="I23" s="563">
        <v>1.5708220000000001E-5</v>
      </c>
      <c r="J23" s="563">
        <v>4.1663886999999997E-5</v>
      </c>
      <c r="K23" s="563">
        <v>7.8400175999999996E-5</v>
      </c>
      <c r="L23" s="563">
        <v>4.3225310000000002E-5</v>
      </c>
      <c r="M23" s="563">
        <v>3.3185036E-5</v>
      </c>
      <c r="N23" s="563">
        <v>5.1334047999999998E-5</v>
      </c>
      <c r="O23" s="563">
        <v>4.7831713E-5</v>
      </c>
      <c r="P23" s="563">
        <v>6.4039298000000003E-5</v>
      </c>
      <c r="Q23" s="563">
        <v>3.6775581999999998E-5</v>
      </c>
      <c r="R23" s="563">
        <v>4.6593342000000002E-5</v>
      </c>
      <c r="S23" s="563">
        <v>3.7575654000000001E-5</v>
      </c>
      <c r="T23" s="563">
        <v>4.1099810000000003E-5</v>
      </c>
      <c r="U23" s="563">
        <v>1.007018368512</v>
      </c>
      <c r="V23" s="563">
        <v>1.02593634E-4</v>
      </c>
      <c r="W23" s="563">
        <v>8.5526676999999999E-5</v>
      </c>
      <c r="X23" s="563">
        <v>6.1122726000000001E-5</v>
      </c>
      <c r="Y23" s="563">
        <v>9.6559949999999994E-5</v>
      </c>
      <c r="Z23" s="563">
        <v>8.7825829999999997E-5</v>
      </c>
      <c r="AA23" s="563">
        <v>9.1140579999999998E-5</v>
      </c>
      <c r="AB23" s="563">
        <v>9.7162818E-5</v>
      </c>
      <c r="AC23" s="563">
        <v>2.359722E-5</v>
      </c>
      <c r="AD23" s="563">
        <v>9.4816649099999995E-4</v>
      </c>
      <c r="AE23" s="563">
        <v>1.09291457E-4</v>
      </c>
      <c r="AF23" s="563">
        <v>2.2924617399999999E-4</v>
      </c>
      <c r="AG23" s="563">
        <v>6.4946694000000003E-5</v>
      </c>
      <c r="AH23" s="563">
        <v>4.4671603000000003E-5</v>
      </c>
      <c r="AI23" s="563">
        <v>7.5173653999999996E-5</v>
      </c>
      <c r="AJ23" s="563">
        <v>9.6457677200000003E-4</v>
      </c>
      <c r="AK23" s="563">
        <v>5.9561005000000001E-5</v>
      </c>
      <c r="AL23" s="563">
        <v>5.0382164000000002E-5</v>
      </c>
      <c r="AM23" s="564">
        <v>1.5156125100000001E-4</v>
      </c>
      <c r="AN23" s="542">
        <v>1.0113873630779999</v>
      </c>
      <c r="AO23" s="542">
        <v>0.761230029679</v>
      </c>
    </row>
    <row r="24" spans="1:41">
      <c r="A24" s="296" t="s">
        <v>109</v>
      </c>
      <c r="B24" s="297" t="s">
        <v>28</v>
      </c>
      <c r="C24" s="565">
        <v>7.1423167399999998E-4</v>
      </c>
      <c r="D24" s="563">
        <v>1.153861911E-3</v>
      </c>
      <c r="E24" s="563">
        <v>2.1753478940000001E-3</v>
      </c>
      <c r="F24" s="563">
        <v>5.1191537770000003E-3</v>
      </c>
      <c r="G24" s="563">
        <v>3.3356328090000001E-3</v>
      </c>
      <c r="H24" s="563">
        <v>8.5108961400000001E-4</v>
      </c>
      <c r="I24" s="563">
        <v>1.9398959200000001E-4</v>
      </c>
      <c r="J24" s="563">
        <v>7.8489844599999997E-4</v>
      </c>
      <c r="K24" s="563">
        <v>2.735290221E-3</v>
      </c>
      <c r="L24" s="563">
        <v>3.098869709E-3</v>
      </c>
      <c r="M24" s="563">
        <v>6.9703897609999996E-3</v>
      </c>
      <c r="N24" s="563">
        <v>1.26593677E-3</v>
      </c>
      <c r="O24" s="563">
        <v>8.5574592E-4</v>
      </c>
      <c r="P24" s="563">
        <v>1.2418899900000001E-3</v>
      </c>
      <c r="Q24" s="563">
        <v>1.2695530419999999E-3</v>
      </c>
      <c r="R24" s="563">
        <v>2.3998720810000001E-3</v>
      </c>
      <c r="S24" s="563">
        <v>9.1497435500000003E-4</v>
      </c>
      <c r="T24" s="563">
        <v>1.598418017E-3</v>
      </c>
      <c r="U24" s="563">
        <v>8.629636E-4</v>
      </c>
      <c r="V24" s="563">
        <v>1.0105462667509999</v>
      </c>
      <c r="W24" s="563">
        <v>1.174147573E-3</v>
      </c>
      <c r="X24" s="563">
        <v>2.020278728E-3</v>
      </c>
      <c r="Y24" s="563">
        <v>1.5003923779999999E-3</v>
      </c>
      <c r="Z24" s="563">
        <v>1.422212954E-3</v>
      </c>
      <c r="AA24" s="563">
        <v>2.0804892070000001E-3</v>
      </c>
      <c r="AB24" s="563">
        <v>4.5085390969999998E-3</v>
      </c>
      <c r="AC24" s="563">
        <v>3.9851251099999997E-4</v>
      </c>
      <c r="AD24" s="563">
        <v>9.4977512099999998E-4</v>
      </c>
      <c r="AE24" s="563">
        <v>4.2941817230000004E-3</v>
      </c>
      <c r="AF24" s="563">
        <v>2.5808576810000001E-3</v>
      </c>
      <c r="AG24" s="563">
        <v>3.9665579989999998E-3</v>
      </c>
      <c r="AH24" s="563">
        <v>1.343711271E-3</v>
      </c>
      <c r="AI24" s="563">
        <v>1.1385273434E-2</v>
      </c>
      <c r="AJ24" s="563">
        <v>1.97577466E-3</v>
      </c>
      <c r="AK24" s="563">
        <v>2.1500537569999999E-3</v>
      </c>
      <c r="AL24" s="563">
        <v>3.1547974123999997E-2</v>
      </c>
      <c r="AM24" s="564">
        <v>1.495294624E-3</v>
      </c>
      <c r="AN24" s="542">
        <v>1.122882402776</v>
      </c>
      <c r="AO24" s="542">
        <v>0.84514779993900002</v>
      </c>
    </row>
    <row r="25" spans="1:41">
      <c r="A25" s="296" t="s">
        <v>110</v>
      </c>
      <c r="B25" s="297" t="s">
        <v>29</v>
      </c>
      <c r="C25" s="565">
        <v>3.9907044349999999E-3</v>
      </c>
      <c r="D25" s="563">
        <v>5.6784554350000002E-3</v>
      </c>
      <c r="E25" s="563">
        <v>1.7892586760000001E-3</v>
      </c>
      <c r="F25" s="563">
        <v>3.7073189100000001E-3</v>
      </c>
      <c r="G25" s="563">
        <v>4.1910963030000001E-3</v>
      </c>
      <c r="H25" s="563">
        <v>5.2294064030000004E-3</v>
      </c>
      <c r="I25" s="563">
        <v>5.67555588E-4</v>
      </c>
      <c r="J25" s="563">
        <v>4.7100546619999999E-3</v>
      </c>
      <c r="K25" s="563">
        <v>7.5850400060000003E-3</v>
      </c>
      <c r="L25" s="563">
        <v>7.5103428670000002E-3</v>
      </c>
      <c r="M25" s="563">
        <v>4.0738722910000002E-3</v>
      </c>
      <c r="N25" s="563">
        <v>6.1541578299999997E-3</v>
      </c>
      <c r="O25" s="563">
        <v>3.143225091E-3</v>
      </c>
      <c r="P25" s="563">
        <v>3.2681320209999999E-3</v>
      </c>
      <c r="Q25" s="563">
        <v>1.900870275E-3</v>
      </c>
      <c r="R25" s="563">
        <v>3.9070966210000002E-3</v>
      </c>
      <c r="S25" s="563">
        <v>2.6412889639999999E-3</v>
      </c>
      <c r="T25" s="563">
        <v>2.8304952240000001E-3</v>
      </c>
      <c r="U25" s="563">
        <v>2.2889879590000002E-3</v>
      </c>
      <c r="V25" s="563">
        <v>2.8385946259999999E-3</v>
      </c>
      <c r="W25" s="563">
        <v>1.00191338049</v>
      </c>
      <c r="X25" s="563">
        <v>1.6748107565999999E-2</v>
      </c>
      <c r="Y25" s="563">
        <v>3.4867577463000003E-2</v>
      </c>
      <c r="Z25" s="563">
        <v>5.5068084469999997E-3</v>
      </c>
      <c r="AA25" s="563">
        <v>5.0616830619999997E-3</v>
      </c>
      <c r="AB25" s="563">
        <v>4.0630564210000003E-3</v>
      </c>
      <c r="AC25" s="563">
        <v>1.3917246317E-2</v>
      </c>
      <c r="AD25" s="563">
        <v>8.1933326549999998E-3</v>
      </c>
      <c r="AE25" s="563">
        <v>6.5542612840000002E-3</v>
      </c>
      <c r="AF25" s="563">
        <v>1.0100790910000001E-2</v>
      </c>
      <c r="AG25" s="563">
        <v>7.7853882699999996E-3</v>
      </c>
      <c r="AH25" s="563">
        <v>3.8924735220000001E-3</v>
      </c>
      <c r="AI25" s="563">
        <v>2.9190337089999999E-3</v>
      </c>
      <c r="AJ25" s="563">
        <v>2.387114999E-3</v>
      </c>
      <c r="AK25" s="563">
        <v>4.8345333059999999E-3</v>
      </c>
      <c r="AL25" s="563">
        <v>1.324042081E-3</v>
      </c>
      <c r="AM25" s="564">
        <v>4.2164907139999996E-3</v>
      </c>
      <c r="AN25" s="542">
        <v>1.212291275403</v>
      </c>
      <c r="AO25" s="542">
        <v>0.91244221279000004</v>
      </c>
    </row>
    <row r="26" spans="1:41">
      <c r="A26" s="296" t="s">
        <v>111</v>
      </c>
      <c r="B26" s="297" t="s">
        <v>30</v>
      </c>
      <c r="C26" s="565">
        <v>1.5573045704E-2</v>
      </c>
      <c r="D26" s="563">
        <v>5.0237475322999998E-2</v>
      </c>
      <c r="E26" s="563">
        <v>2.2476310945000001E-2</v>
      </c>
      <c r="F26" s="563">
        <v>3.2738540221999998E-2</v>
      </c>
      <c r="G26" s="563">
        <v>3.0450078472E-2</v>
      </c>
      <c r="H26" s="563">
        <v>4.1763734700999998E-2</v>
      </c>
      <c r="I26" s="563">
        <v>9.0661426930000004E-3</v>
      </c>
      <c r="J26" s="563">
        <v>4.2082039857999999E-2</v>
      </c>
      <c r="K26" s="563">
        <v>6.2851226457999995E-2</v>
      </c>
      <c r="L26" s="563">
        <v>7.0285316417999996E-2</v>
      </c>
      <c r="M26" s="563">
        <v>4.7059736040000001E-2</v>
      </c>
      <c r="N26" s="563">
        <v>4.3374108795999997E-2</v>
      </c>
      <c r="O26" s="563">
        <v>2.3036208486999998E-2</v>
      </c>
      <c r="P26" s="563">
        <v>2.0728243268000001E-2</v>
      </c>
      <c r="Q26" s="563">
        <v>1.2345920594E-2</v>
      </c>
      <c r="R26" s="563">
        <v>3.7654346774000001E-2</v>
      </c>
      <c r="S26" s="563">
        <v>1.4036832993999999E-2</v>
      </c>
      <c r="T26" s="563">
        <v>1.0060735681000001E-2</v>
      </c>
      <c r="U26" s="563">
        <v>2.5701130988999999E-2</v>
      </c>
      <c r="V26" s="563">
        <v>2.6016533610999999E-2</v>
      </c>
      <c r="W26" s="563">
        <v>1.1145512196999999E-2</v>
      </c>
      <c r="X26" s="563">
        <v>1.1004616767419999</v>
      </c>
      <c r="Y26" s="563">
        <v>5.5394918438999997E-2</v>
      </c>
      <c r="Z26" s="563">
        <v>9.1233307356999999E-2</v>
      </c>
      <c r="AA26" s="563">
        <v>3.7683257051999999E-2</v>
      </c>
      <c r="AB26" s="563">
        <v>9.5127546110000006E-3</v>
      </c>
      <c r="AC26" s="563">
        <v>5.1456093830000004E-3</v>
      </c>
      <c r="AD26" s="563">
        <v>2.0355407812000001E-2</v>
      </c>
      <c r="AE26" s="563">
        <v>1.3563413682E-2</v>
      </c>
      <c r="AF26" s="563">
        <v>1.9083487706000001E-2</v>
      </c>
      <c r="AG26" s="563">
        <v>3.2781409327000001E-2</v>
      </c>
      <c r="AH26" s="563">
        <v>2.0287106629999999E-2</v>
      </c>
      <c r="AI26" s="563">
        <v>8.8706961699999993E-3</v>
      </c>
      <c r="AJ26" s="563">
        <v>8.7388154270000001E-3</v>
      </c>
      <c r="AK26" s="563">
        <v>4.7314073730000003E-2</v>
      </c>
      <c r="AL26" s="563">
        <v>8.6682086750000005E-3</v>
      </c>
      <c r="AM26" s="564">
        <v>1.4845347146E-2</v>
      </c>
      <c r="AN26" s="542">
        <v>2.1426227101139999</v>
      </c>
      <c r="AO26" s="542">
        <v>1.612664750178</v>
      </c>
    </row>
    <row r="27" spans="1:41">
      <c r="A27" s="296" t="s">
        <v>112</v>
      </c>
      <c r="B27" s="297" t="s">
        <v>113</v>
      </c>
      <c r="C27" s="565">
        <v>1.1164303740000001E-3</v>
      </c>
      <c r="D27" s="563">
        <v>3.011852473E-3</v>
      </c>
      <c r="E27" s="563">
        <v>2.7860454000000002E-3</v>
      </c>
      <c r="F27" s="563">
        <v>1.400077605E-3</v>
      </c>
      <c r="G27" s="563">
        <v>1.9828306899999999E-3</v>
      </c>
      <c r="H27" s="563">
        <v>3.070263259E-3</v>
      </c>
      <c r="I27" s="563">
        <v>5.7913812000000005E-4</v>
      </c>
      <c r="J27" s="563">
        <v>1.5956887899999999E-3</v>
      </c>
      <c r="K27" s="563">
        <v>2.12855323E-3</v>
      </c>
      <c r="L27" s="563">
        <v>3.0205475320000002E-3</v>
      </c>
      <c r="M27" s="563">
        <v>1.2158010510000001E-3</v>
      </c>
      <c r="N27" s="563">
        <v>1.6717745669999999E-3</v>
      </c>
      <c r="O27" s="563">
        <v>1.257069203E-3</v>
      </c>
      <c r="P27" s="563">
        <v>1.1528746080000001E-3</v>
      </c>
      <c r="Q27" s="563">
        <v>8.1531545199999998E-4</v>
      </c>
      <c r="R27" s="563">
        <v>4.1802510730000004E-3</v>
      </c>
      <c r="S27" s="563">
        <v>9.0999383800000001E-4</v>
      </c>
      <c r="T27" s="563">
        <v>6.7045201700000002E-4</v>
      </c>
      <c r="U27" s="563">
        <v>1.055783505E-3</v>
      </c>
      <c r="V27" s="563">
        <v>1.593616908E-3</v>
      </c>
      <c r="W27" s="563">
        <v>1.238553347E-3</v>
      </c>
      <c r="X27" s="563">
        <v>9.6763477800000002E-4</v>
      </c>
      <c r="Y27" s="563">
        <v>1.093203727696</v>
      </c>
      <c r="Z27" s="563">
        <v>9.3489526429999994E-3</v>
      </c>
      <c r="AA27" s="563">
        <v>3.173069149E-3</v>
      </c>
      <c r="AB27" s="563">
        <v>1.7695561000000001E-3</v>
      </c>
      <c r="AC27" s="563">
        <v>5.0720308000000002E-4</v>
      </c>
      <c r="AD27" s="563">
        <v>3.9067725370000002E-3</v>
      </c>
      <c r="AE27" s="563">
        <v>3.5588234749999999E-3</v>
      </c>
      <c r="AF27" s="563">
        <v>5.405646781E-3</v>
      </c>
      <c r="AG27" s="563">
        <v>1.2124231679E-2</v>
      </c>
      <c r="AH27" s="563">
        <v>5.4869056949999996E-3</v>
      </c>
      <c r="AI27" s="563">
        <v>3.0289334009999998E-3</v>
      </c>
      <c r="AJ27" s="563">
        <v>1.3205658220000001E-3</v>
      </c>
      <c r="AK27" s="563">
        <v>8.2541541939999998E-3</v>
      </c>
      <c r="AL27" s="563">
        <v>7.3662023800000003E-4</v>
      </c>
      <c r="AM27" s="564">
        <v>3.4204673539999998E-3</v>
      </c>
      <c r="AN27" s="542">
        <v>1.1926661776630001</v>
      </c>
      <c r="AO27" s="542">
        <v>0.89767120191899996</v>
      </c>
    </row>
    <row r="28" spans="1:41">
      <c r="A28" s="296" t="s">
        <v>114</v>
      </c>
      <c r="B28" s="297" t="s">
        <v>115</v>
      </c>
      <c r="C28" s="565">
        <v>8.1114440499999998E-4</v>
      </c>
      <c r="D28" s="563">
        <v>2.8886907780000001E-3</v>
      </c>
      <c r="E28" s="563">
        <v>9.9864157000000009E-4</v>
      </c>
      <c r="F28" s="563">
        <v>7.6813656100000003E-4</v>
      </c>
      <c r="G28" s="563">
        <v>1.0779983809999999E-3</v>
      </c>
      <c r="H28" s="563">
        <v>1.7930366330000001E-3</v>
      </c>
      <c r="I28" s="563">
        <v>1.55336794E-4</v>
      </c>
      <c r="J28" s="563">
        <v>6.1946044400000002E-4</v>
      </c>
      <c r="K28" s="563">
        <v>2.7555485190000001E-3</v>
      </c>
      <c r="L28" s="563">
        <v>1.002411568E-3</v>
      </c>
      <c r="M28" s="563">
        <v>7.9580000200000004E-4</v>
      </c>
      <c r="N28" s="563">
        <v>7.5375779400000005E-4</v>
      </c>
      <c r="O28" s="563">
        <v>7.1400831099999998E-4</v>
      </c>
      <c r="P28" s="563">
        <v>5.10051753E-4</v>
      </c>
      <c r="Q28" s="563">
        <v>4.7929375200000002E-4</v>
      </c>
      <c r="R28" s="563">
        <v>1.2061537669999999E-3</v>
      </c>
      <c r="S28" s="563">
        <v>5.5836235900000005E-4</v>
      </c>
      <c r="T28" s="563">
        <v>4.3921079200000002E-4</v>
      </c>
      <c r="U28" s="563">
        <v>1.4431245430000001E-3</v>
      </c>
      <c r="V28" s="563">
        <v>9.8928637500000005E-4</v>
      </c>
      <c r="W28" s="563">
        <v>2.22492478E-3</v>
      </c>
      <c r="X28" s="563">
        <v>6.2648327149999999E-3</v>
      </c>
      <c r="Y28" s="563">
        <v>2.610980266E-3</v>
      </c>
      <c r="Z28" s="563">
        <v>1.0013262772189999</v>
      </c>
      <c r="AA28" s="563">
        <v>1.933448037E-3</v>
      </c>
      <c r="AB28" s="563">
        <v>3.3437609759999999E-3</v>
      </c>
      <c r="AC28" s="563">
        <v>3.5895885000000001E-4</v>
      </c>
      <c r="AD28" s="563">
        <v>5.0133738630000002E-3</v>
      </c>
      <c r="AE28" s="563">
        <v>5.5043187979999996E-3</v>
      </c>
      <c r="AF28" s="563">
        <v>2.2605657264E-2</v>
      </c>
      <c r="AG28" s="563">
        <v>5.4686835570000002E-3</v>
      </c>
      <c r="AH28" s="563">
        <v>3.584557535E-3</v>
      </c>
      <c r="AI28" s="563">
        <v>6.9849905699999998E-4</v>
      </c>
      <c r="AJ28" s="563">
        <v>6.7722104800000001E-4</v>
      </c>
      <c r="AK28" s="563">
        <v>1.4186967243E-2</v>
      </c>
      <c r="AL28" s="563">
        <v>5.3746442400000002E-4</v>
      </c>
      <c r="AM28" s="564">
        <v>1.7856683424E-2</v>
      </c>
      <c r="AN28" s="542">
        <v>1.1149560641589999</v>
      </c>
      <c r="AO28" s="542">
        <v>0.83918196805199996</v>
      </c>
    </row>
    <row r="29" spans="1:41">
      <c r="A29" s="296" t="s">
        <v>116</v>
      </c>
      <c r="B29" s="297" t="s">
        <v>31</v>
      </c>
      <c r="C29" s="565">
        <v>5.0540671863E-2</v>
      </c>
      <c r="D29" s="563">
        <v>1.3734022172E-2</v>
      </c>
      <c r="E29" s="563">
        <v>5.2875440325000002E-2</v>
      </c>
      <c r="F29" s="563">
        <v>4.8591756675999999E-2</v>
      </c>
      <c r="G29" s="563">
        <v>5.4540522012999998E-2</v>
      </c>
      <c r="H29" s="563">
        <v>2.1044755315E-2</v>
      </c>
      <c r="I29" s="563">
        <v>6.1319966939999996E-3</v>
      </c>
      <c r="J29" s="563">
        <v>3.7543092596999998E-2</v>
      </c>
      <c r="K29" s="563">
        <v>2.7055826352999999E-2</v>
      </c>
      <c r="L29" s="563">
        <v>2.8788342314000001E-2</v>
      </c>
      <c r="M29" s="563">
        <v>2.3919948843E-2</v>
      </c>
      <c r="N29" s="563">
        <v>3.6090052464000003E-2</v>
      </c>
      <c r="O29" s="563">
        <v>2.9886921483000001E-2</v>
      </c>
      <c r="P29" s="563">
        <v>2.9411950698000001E-2</v>
      </c>
      <c r="Q29" s="563">
        <v>3.3202445113000002E-2</v>
      </c>
      <c r="R29" s="563">
        <v>3.3529038780999998E-2</v>
      </c>
      <c r="S29" s="563">
        <v>2.8645868328E-2</v>
      </c>
      <c r="T29" s="563">
        <v>2.7814554972E-2</v>
      </c>
      <c r="U29" s="563">
        <v>3.5603055256E-2</v>
      </c>
      <c r="V29" s="563">
        <v>4.4868435500999997E-2</v>
      </c>
      <c r="W29" s="563">
        <v>3.7619822476000001E-2</v>
      </c>
      <c r="X29" s="563">
        <v>1.3762582435E-2</v>
      </c>
      <c r="Y29" s="563">
        <v>1.5948366051000001E-2</v>
      </c>
      <c r="Z29" s="563">
        <v>1.3099785569000001E-2</v>
      </c>
      <c r="AA29" s="563">
        <v>1.0100089796909999</v>
      </c>
      <c r="AB29" s="563">
        <v>6.8763191390000004E-3</v>
      </c>
      <c r="AC29" s="563">
        <v>2.3695969699999999E-3</v>
      </c>
      <c r="AD29" s="563">
        <v>1.7328808739000001E-2</v>
      </c>
      <c r="AE29" s="563">
        <v>9.3293817919999997E-3</v>
      </c>
      <c r="AF29" s="563">
        <v>9.6976087240000005E-3</v>
      </c>
      <c r="AG29" s="563">
        <v>1.3954347525999999E-2</v>
      </c>
      <c r="AH29" s="563">
        <v>3.6379332088000003E-2</v>
      </c>
      <c r="AI29" s="563">
        <v>2.6949256545000001E-2</v>
      </c>
      <c r="AJ29" s="563">
        <v>1.6720684053999998E-2</v>
      </c>
      <c r="AK29" s="563">
        <v>4.5395660976999999E-2</v>
      </c>
      <c r="AL29" s="563">
        <v>0.13877007077600001</v>
      </c>
      <c r="AM29" s="564">
        <v>1.1764130365E-2</v>
      </c>
      <c r="AN29" s="542">
        <v>2.0897934316770002</v>
      </c>
      <c r="AO29" s="542">
        <v>1.5729023063700001</v>
      </c>
    </row>
    <row r="30" spans="1:41">
      <c r="A30" s="296" t="s">
        <v>117</v>
      </c>
      <c r="B30" s="297" t="s">
        <v>32</v>
      </c>
      <c r="C30" s="565">
        <v>6.4246130699999997E-3</v>
      </c>
      <c r="D30" s="563">
        <v>2.983539449E-2</v>
      </c>
      <c r="E30" s="563">
        <v>6.9682853179999999E-3</v>
      </c>
      <c r="F30" s="563">
        <v>1.3116804191E-2</v>
      </c>
      <c r="G30" s="563">
        <v>9.3594856879999997E-3</v>
      </c>
      <c r="H30" s="563">
        <v>6.0817225499999999E-3</v>
      </c>
      <c r="I30" s="563">
        <v>2.7896895939999999E-3</v>
      </c>
      <c r="J30" s="563">
        <v>4.7609598620000004E-3</v>
      </c>
      <c r="K30" s="563">
        <v>9.4174544000000006E-3</v>
      </c>
      <c r="L30" s="563">
        <v>7.5036014529999999E-3</v>
      </c>
      <c r="M30" s="563">
        <v>6.6113190109999996E-3</v>
      </c>
      <c r="N30" s="563">
        <v>1.1214281091999999E-2</v>
      </c>
      <c r="O30" s="563">
        <v>6.617243028E-3</v>
      </c>
      <c r="P30" s="563">
        <v>6.6806634859999997E-3</v>
      </c>
      <c r="Q30" s="563">
        <v>7.0496643870000004E-3</v>
      </c>
      <c r="R30" s="563">
        <v>7.0745471610000003E-3</v>
      </c>
      <c r="S30" s="563">
        <v>5.672005955E-3</v>
      </c>
      <c r="T30" s="563">
        <v>7.4606384669999998E-3</v>
      </c>
      <c r="U30" s="563">
        <v>7.1318676160000002E-3</v>
      </c>
      <c r="V30" s="563">
        <v>1.2855947935999999E-2</v>
      </c>
      <c r="W30" s="563">
        <v>1.1209781141E-2</v>
      </c>
      <c r="X30" s="563">
        <v>1.3540152393E-2</v>
      </c>
      <c r="Y30" s="563">
        <v>1.9127336242000002E-2</v>
      </c>
      <c r="Z30" s="563">
        <v>1.8357298675000001E-2</v>
      </c>
      <c r="AA30" s="563">
        <v>1.5064085410000001E-2</v>
      </c>
      <c r="AB30" s="563">
        <v>1.0308052969020001</v>
      </c>
      <c r="AC30" s="563">
        <v>6.9560948035E-2</v>
      </c>
      <c r="AD30" s="563">
        <v>2.0038055938E-2</v>
      </c>
      <c r="AE30" s="563">
        <v>7.8793721389999998E-3</v>
      </c>
      <c r="AF30" s="563">
        <v>1.7360949266999999E-2</v>
      </c>
      <c r="AG30" s="563">
        <v>8.9343720809999996E-3</v>
      </c>
      <c r="AH30" s="563">
        <v>8.7898378610000005E-3</v>
      </c>
      <c r="AI30" s="563">
        <v>2.0979185344E-2</v>
      </c>
      <c r="AJ30" s="563">
        <v>7.6884995540000001E-3</v>
      </c>
      <c r="AK30" s="563">
        <v>8.8376769019999999E-3</v>
      </c>
      <c r="AL30" s="563">
        <v>3.647310316E-3</v>
      </c>
      <c r="AM30" s="564">
        <v>1.0652889907E-2</v>
      </c>
      <c r="AN30" s="542">
        <v>1.467099236863</v>
      </c>
      <c r="AO30" s="542">
        <v>1.10422577579</v>
      </c>
    </row>
    <row r="31" spans="1:41">
      <c r="A31" s="296" t="s">
        <v>118</v>
      </c>
      <c r="B31" s="297" t="s">
        <v>33</v>
      </c>
      <c r="C31" s="565">
        <v>4.6108064340000003E-3</v>
      </c>
      <c r="D31" s="563">
        <v>1.3786336240000001E-2</v>
      </c>
      <c r="E31" s="563">
        <v>4.5975812799999996E-3</v>
      </c>
      <c r="F31" s="563">
        <v>5.4479050489999997E-3</v>
      </c>
      <c r="G31" s="563">
        <v>4.7379723789999998E-3</v>
      </c>
      <c r="H31" s="563">
        <v>3.185337087E-3</v>
      </c>
      <c r="I31" s="563">
        <v>8.41414642E-4</v>
      </c>
      <c r="J31" s="563">
        <v>4.7078644570000003E-3</v>
      </c>
      <c r="K31" s="563">
        <v>5.2139529539999997E-3</v>
      </c>
      <c r="L31" s="563">
        <v>3.8051997130000002E-3</v>
      </c>
      <c r="M31" s="563">
        <v>2.2575357620000002E-3</v>
      </c>
      <c r="N31" s="563">
        <v>7.0502329410000002E-3</v>
      </c>
      <c r="O31" s="563">
        <v>4.7773872590000004E-3</v>
      </c>
      <c r="P31" s="563">
        <v>3.9732731659999996E-3</v>
      </c>
      <c r="Q31" s="563">
        <v>2.9020442329999998E-3</v>
      </c>
      <c r="R31" s="563">
        <v>3.2552499470000001E-3</v>
      </c>
      <c r="S31" s="563">
        <v>3.4047418369999999E-3</v>
      </c>
      <c r="T31" s="563">
        <v>3.8738089529999999E-3</v>
      </c>
      <c r="U31" s="563">
        <v>2.8249860330000001E-3</v>
      </c>
      <c r="V31" s="563">
        <v>5.6032863269999999E-3</v>
      </c>
      <c r="W31" s="563">
        <v>6.6872127540000001E-3</v>
      </c>
      <c r="X31" s="563">
        <v>6.099977425E-3</v>
      </c>
      <c r="Y31" s="563">
        <v>4.3275862489999999E-3</v>
      </c>
      <c r="Z31" s="563">
        <v>4.7834351480000002E-3</v>
      </c>
      <c r="AA31" s="563">
        <v>2.4763437938E-2</v>
      </c>
      <c r="AB31" s="563">
        <v>1.6705345072E-2</v>
      </c>
      <c r="AC31" s="563">
        <v>1.0323122228379999</v>
      </c>
      <c r="AD31" s="563">
        <v>2.2073513645000001E-2</v>
      </c>
      <c r="AE31" s="563">
        <v>1.7533473083E-2</v>
      </c>
      <c r="AF31" s="563">
        <v>3.9586173699999996E-3</v>
      </c>
      <c r="AG31" s="563">
        <v>6.960473858E-3</v>
      </c>
      <c r="AH31" s="563">
        <v>1.6354511774000002E-2</v>
      </c>
      <c r="AI31" s="563">
        <v>2.0883943578000001E-2</v>
      </c>
      <c r="AJ31" s="563">
        <v>7.8917076009999993E-3</v>
      </c>
      <c r="AK31" s="563">
        <v>1.2706439991000001E-2</v>
      </c>
      <c r="AL31" s="563">
        <v>4.506783627E-3</v>
      </c>
      <c r="AM31" s="564">
        <v>2.9381574505000001E-2</v>
      </c>
      <c r="AN31" s="542">
        <v>1.328787173147</v>
      </c>
      <c r="AO31" s="542">
        <v>1.000123924995</v>
      </c>
    </row>
    <row r="32" spans="1:41">
      <c r="A32" s="296" t="s">
        <v>119</v>
      </c>
      <c r="B32" s="297" t="s">
        <v>120</v>
      </c>
      <c r="C32" s="565">
        <v>5.2515435382999999E-2</v>
      </c>
      <c r="D32" s="563">
        <v>0.13314327019800001</v>
      </c>
      <c r="E32" s="563">
        <v>3.4995884669999998E-2</v>
      </c>
      <c r="F32" s="563">
        <v>2.4612018929000001E-2</v>
      </c>
      <c r="G32" s="563">
        <v>3.7946129469000001E-2</v>
      </c>
      <c r="H32" s="563">
        <v>2.3021209415999999E-2</v>
      </c>
      <c r="I32" s="563">
        <v>1.4852493988000001E-2</v>
      </c>
      <c r="J32" s="563">
        <v>2.0507809293000001E-2</v>
      </c>
      <c r="K32" s="563">
        <v>5.2258636923999999E-2</v>
      </c>
      <c r="L32" s="563">
        <v>3.4864788592999997E-2</v>
      </c>
      <c r="M32" s="563">
        <v>2.5441763124999999E-2</v>
      </c>
      <c r="N32" s="563">
        <v>3.5212767058999998E-2</v>
      </c>
      <c r="O32" s="563">
        <v>2.3605777822000001E-2</v>
      </c>
      <c r="P32" s="563">
        <v>2.1506025012999998E-2</v>
      </c>
      <c r="Q32" s="563">
        <v>2.0256696562E-2</v>
      </c>
      <c r="R32" s="563">
        <v>2.2655306029E-2</v>
      </c>
      <c r="S32" s="563">
        <v>1.8622552898000001E-2</v>
      </c>
      <c r="T32" s="563">
        <v>2.2009238968E-2</v>
      </c>
      <c r="U32" s="563">
        <v>1.8997242239000001E-2</v>
      </c>
      <c r="V32" s="563">
        <v>9.0600659323000002E-2</v>
      </c>
      <c r="W32" s="563">
        <v>4.0051658322999999E-2</v>
      </c>
      <c r="X32" s="563">
        <v>3.6318251183999999E-2</v>
      </c>
      <c r="Y32" s="563">
        <v>2.3389446812999998E-2</v>
      </c>
      <c r="Z32" s="563">
        <v>5.6432866464000003E-2</v>
      </c>
      <c r="AA32" s="563">
        <v>4.440588803E-2</v>
      </c>
      <c r="AB32" s="563">
        <v>3.4462586922000001E-2</v>
      </c>
      <c r="AC32" s="563">
        <v>5.689447813E-3</v>
      </c>
      <c r="AD32" s="563">
        <v>1.099562152311</v>
      </c>
      <c r="AE32" s="563">
        <v>2.5916887417999999E-2</v>
      </c>
      <c r="AF32" s="563">
        <v>3.3333955681999997E-2</v>
      </c>
      <c r="AG32" s="563">
        <v>2.7329800014999999E-2</v>
      </c>
      <c r="AH32" s="563">
        <v>1.7851514134000001E-2</v>
      </c>
      <c r="AI32" s="563">
        <v>3.4892659106E-2</v>
      </c>
      <c r="AJ32" s="563">
        <v>1.6377708926E-2</v>
      </c>
      <c r="AK32" s="563">
        <v>3.6328244000000003E-2</v>
      </c>
      <c r="AL32" s="563">
        <v>4.7854989930000001E-2</v>
      </c>
      <c r="AM32" s="564">
        <v>8.5011448382000004E-2</v>
      </c>
      <c r="AN32" s="542">
        <v>2.3928352113520002</v>
      </c>
      <c r="AO32" s="542">
        <v>1.8009894976459999</v>
      </c>
    </row>
    <row r="33" spans="1:41">
      <c r="A33" s="296" t="s">
        <v>121</v>
      </c>
      <c r="B33" s="297" t="s">
        <v>122</v>
      </c>
      <c r="C33" s="565">
        <v>6.273521057E-3</v>
      </c>
      <c r="D33" s="563">
        <v>1.2244208491000001E-2</v>
      </c>
      <c r="E33" s="563">
        <v>7.0755278570000003E-3</v>
      </c>
      <c r="F33" s="563">
        <v>7.2754696350000002E-3</v>
      </c>
      <c r="G33" s="563">
        <v>8.4312676579999992E-3</v>
      </c>
      <c r="H33" s="563">
        <v>6.9222746630000003E-3</v>
      </c>
      <c r="I33" s="563">
        <v>1.1244191829999999E-3</v>
      </c>
      <c r="J33" s="563">
        <v>7.4565837199999999E-3</v>
      </c>
      <c r="K33" s="563">
        <v>8.081372283E-3</v>
      </c>
      <c r="L33" s="563">
        <v>6.099557599E-3</v>
      </c>
      <c r="M33" s="563">
        <v>4.788543464E-3</v>
      </c>
      <c r="N33" s="563">
        <v>8.5101268179999991E-3</v>
      </c>
      <c r="O33" s="563">
        <v>8.7481968839999997E-3</v>
      </c>
      <c r="P33" s="563">
        <v>1.0995378372E-2</v>
      </c>
      <c r="Q33" s="563">
        <v>8.3055988819999999E-3</v>
      </c>
      <c r="R33" s="563">
        <v>7.8999628299999992E-3</v>
      </c>
      <c r="S33" s="563">
        <v>1.2139870267000001E-2</v>
      </c>
      <c r="T33" s="563">
        <v>1.7279833658999998E-2</v>
      </c>
      <c r="U33" s="563">
        <v>5.5832288349999997E-3</v>
      </c>
      <c r="V33" s="563">
        <v>8.7464429410000002E-3</v>
      </c>
      <c r="W33" s="563">
        <v>1.0013661451E-2</v>
      </c>
      <c r="X33" s="563">
        <v>1.0118099417999999E-2</v>
      </c>
      <c r="Y33" s="563">
        <v>3.3652984299000002E-2</v>
      </c>
      <c r="Z33" s="563">
        <v>1.2311186284999999E-2</v>
      </c>
      <c r="AA33" s="563">
        <v>3.2656038790000001E-2</v>
      </c>
      <c r="AB33" s="563">
        <v>4.8249112318999997E-2</v>
      </c>
      <c r="AC33" s="563">
        <v>6.3706565990000004E-3</v>
      </c>
      <c r="AD33" s="563">
        <v>1.2624719159E-2</v>
      </c>
      <c r="AE33" s="563">
        <v>1.1359035933599999</v>
      </c>
      <c r="AF33" s="563">
        <v>2.6277674399999999E-2</v>
      </c>
      <c r="AG33" s="563">
        <v>1.9741191799999998E-2</v>
      </c>
      <c r="AH33" s="563">
        <v>1.2197583135E-2</v>
      </c>
      <c r="AI33" s="563">
        <v>5.2237507310999999E-2</v>
      </c>
      <c r="AJ33" s="563">
        <v>2.6661192765000001E-2</v>
      </c>
      <c r="AK33" s="563">
        <v>1.8512395944000001E-2</v>
      </c>
      <c r="AL33" s="563">
        <v>5.5885761759999998E-3</v>
      </c>
      <c r="AM33" s="564">
        <v>6.2715779690000001E-2</v>
      </c>
      <c r="AN33" s="542">
        <v>1.6898133380010001</v>
      </c>
      <c r="AO33" s="542">
        <v>1.271853598728</v>
      </c>
    </row>
    <row r="34" spans="1:41">
      <c r="A34" s="296" t="s">
        <v>123</v>
      </c>
      <c r="B34" s="297" t="s">
        <v>34</v>
      </c>
      <c r="C34" s="565">
        <v>1.473313366E-3</v>
      </c>
      <c r="D34" s="563">
        <v>2.5781175010000002E-3</v>
      </c>
      <c r="E34" s="563">
        <v>1.6583878680000001E-3</v>
      </c>
      <c r="F34" s="563">
        <v>1.092175474E-3</v>
      </c>
      <c r="G34" s="563">
        <v>1.1008844779999999E-3</v>
      </c>
      <c r="H34" s="563">
        <v>4.41897764E-4</v>
      </c>
      <c r="I34" s="563">
        <v>1.44102104E-4</v>
      </c>
      <c r="J34" s="563">
        <v>8.06106085E-4</v>
      </c>
      <c r="K34" s="563">
        <v>2.7818603879999999E-3</v>
      </c>
      <c r="L34" s="563">
        <v>1.737808694E-3</v>
      </c>
      <c r="M34" s="563">
        <v>1.39186222E-3</v>
      </c>
      <c r="N34" s="563">
        <v>1.532009915E-3</v>
      </c>
      <c r="O34" s="563">
        <v>2.4986325560000001E-3</v>
      </c>
      <c r="P34" s="563">
        <v>2.1447865320000001E-3</v>
      </c>
      <c r="Q34" s="563">
        <v>9.5107661900000005E-4</v>
      </c>
      <c r="R34" s="563">
        <v>5.4755465899999998E-4</v>
      </c>
      <c r="S34" s="563">
        <v>6.3535400599999995E-4</v>
      </c>
      <c r="T34" s="563">
        <v>4.7435597799999998E-4</v>
      </c>
      <c r="U34" s="563">
        <v>2.3085199930000001E-3</v>
      </c>
      <c r="V34" s="563">
        <v>8.8420858899999997E-4</v>
      </c>
      <c r="W34" s="563">
        <v>4.1471540639999999E-3</v>
      </c>
      <c r="X34" s="563">
        <v>1.0305658950000001E-3</v>
      </c>
      <c r="Y34" s="563">
        <v>3.107573041E-3</v>
      </c>
      <c r="Z34" s="563">
        <v>6.641958194E-3</v>
      </c>
      <c r="AA34" s="563">
        <v>2.3290779650000002E-3</v>
      </c>
      <c r="AB34" s="563">
        <v>1.785202226E-3</v>
      </c>
      <c r="AC34" s="563">
        <v>6.79127642E-4</v>
      </c>
      <c r="AD34" s="563">
        <v>2.5197043290000002E-3</v>
      </c>
      <c r="AE34" s="563">
        <v>1.0304728769999999E-3</v>
      </c>
      <c r="AF34" s="563">
        <v>1.0006731831610001</v>
      </c>
      <c r="AG34" s="563">
        <v>3.3764726370000002E-3</v>
      </c>
      <c r="AH34" s="563">
        <v>1.3447572969999999E-3</v>
      </c>
      <c r="AI34" s="563">
        <v>1.4711096240000001E-3</v>
      </c>
      <c r="AJ34" s="563">
        <v>1.0102288430000001E-3</v>
      </c>
      <c r="AK34" s="563">
        <v>1.1466424710000001E-3</v>
      </c>
      <c r="AL34" s="563">
        <v>6.2001596900000005E-4</v>
      </c>
      <c r="AM34" s="564">
        <v>0.26175478367499999</v>
      </c>
      <c r="AN34" s="542">
        <v>1.3218510446989999</v>
      </c>
      <c r="AO34" s="542">
        <v>0.99490338392699995</v>
      </c>
    </row>
    <row r="35" spans="1:41">
      <c r="A35" s="296" t="s">
        <v>124</v>
      </c>
      <c r="B35" s="297" t="s">
        <v>35</v>
      </c>
      <c r="C35" s="565">
        <v>1.7130622800000001E-4</v>
      </c>
      <c r="D35" s="563">
        <v>2.5774557400000002E-4</v>
      </c>
      <c r="E35" s="563">
        <v>4.0624622599999999E-4</v>
      </c>
      <c r="F35" s="563">
        <v>1.2600538199999999E-4</v>
      </c>
      <c r="G35" s="563">
        <v>2.2355982300000001E-4</v>
      </c>
      <c r="H35" s="563">
        <v>3.6728009000000001E-4</v>
      </c>
      <c r="I35" s="563">
        <v>3.4829666000000003E-5</v>
      </c>
      <c r="J35" s="563">
        <v>2.2980517099999999E-4</v>
      </c>
      <c r="K35" s="563">
        <v>3.69644969E-4</v>
      </c>
      <c r="L35" s="563">
        <v>1.76645791E-4</v>
      </c>
      <c r="M35" s="563">
        <v>9.1249778000000002E-5</v>
      </c>
      <c r="N35" s="563">
        <v>6.4933122500000003E-4</v>
      </c>
      <c r="O35" s="563">
        <v>6.6867017199999997E-4</v>
      </c>
      <c r="P35" s="563">
        <v>5.2479405899999996E-4</v>
      </c>
      <c r="Q35" s="563">
        <v>3.6220389600000001E-4</v>
      </c>
      <c r="R35" s="563">
        <v>5.6417862300000004E-4</v>
      </c>
      <c r="S35" s="563">
        <v>9.2816763499999999E-4</v>
      </c>
      <c r="T35" s="563">
        <v>1.989251011E-3</v>
      </c>
      <c r="U35" s="563">
        <v>3.1081091599999999E-4</v>
      </c>
      <c r="V35" s="563">
        <v>2.17757234E-4</v>
      </c>
      <c r="W35" s="563">
        <v>3.0517826200000001E-4</v>
      </c>
      <c r="X35" s="563">
        <v>5.0844963599999996E-4</v>
      </c>
      <c r="Y35" s="563">
        <v>3.4914500099999997E-4</v>
      </c>
      <c r="Z35" s="563">
        <v>3.1594113499999998E-4</v>
      </c>
      <c r="AA35" s="563">
        <v>4.4438095799999999E-4</v>
      </c>
      <c r="AB35" s="563">
        <v>5.0671239600000003E-4</v>
      </c>
      <c r="AC35" s="563">
        <v>6.4408925999999997E-5</v>
      </c>
      <c r="AD35" s="563">
        <v>1.3367954730000001E-3</v>
      </c>
      <c r="AE35" s="563">
        <v>4.9399406380000004E-3</v>
      </c>
      <c r="AF35" s="563">
        <v>3.2167954100000001E-4</v>
      </c>
      <c r="AG35" s="563">
        <v>1.0001611351020001</v>
      </c>
      <c r="AH35" s="563">
        <v>2.0984550599999999E-4</v>
      </c>
      <c r="AI35" s="563">
        <v>3.0323791200000003E-4</v>
      </c>
      <c r="AJ35" s="563">
        <v>6.1140768299999999E-4</v>
      </c>
      <c r="AK35" s="563">
        <v>5.9209616399999996E-4</v>
      </c>
      <c r="AL35" s="563">
        <v>1.26652371E-4</v>
      </c>
      <c r="AM35" s="564">
        <v>5.7556194499999995E-4</v>
      </c>
      <c r="AN35" s="542">
        <v>1.0203420521190001</v>
      </c>
      <c r="AO35" s="542">
        <v>0.76796985900000003</v>
      </c>
    </row>
    <row r="36" spans="1:41">
      <c r="A36" s="296" t="s">
        <v>125</v>
      </c>
      <c r="B36" s="297" t="s">
        <v>126</v>
      </c>
      <c r="C36" s="565">
        <v>6.7817374099999998E-4</v>
      </c>
      <c r="D36" s="563">
        <v>2.1753418600000001E-4</v>
      </c>
      <c r="E36" s="563">
        <v>1.0453667E-4</v>
      </c>
      <c r="F36" s="563">
        <v>5.5991776000000003E-5</v>
      </c>
      <c r="G36" s="563">
        <v>7.4928212000000005E-5</v>
      </c>
      <c r="H36" s="563">
        <v>5.0670358E-5</v>
      </c>
      <c r="I36" s="563">
        <v>2.2691380999999999E-5</v>
      </c>
      <c r="J36" s="563">
        <v>4.5870230000000002E-5</v>
      </c>
      <c r="K36" s="563">
        <v>1.0748386999999999E-4</v>
      </c>
      <c r="L36" s="563">
        <v>7.5848842000000006E-5</v>
      </c>
      <c r="M36" s="563">
        <v>5.4142813000000002E-5</v>
      </c>
      <c r="N36" s="563">
        <v>7.4302558999999997E-5</v>
      </c>
      <c r="O36" s="563">
        <v>6.7591754000000006E-5</v>
      </c>
      <c r="P36" s="563">
        <v>6.3170667999999994E-5</v>
      </c>
      <c r="Q36" s="563">
        <v>4.7001793000000002E-5</v>
      </c>
      <c r="R36" s="563">
        <v>4.7156807000000001E-5</v>
      </c>
      <c r="S36" s="563">
        <v>4.5138010000000001E-5</v>
      </c>
      <c r="T36" s="563">
        <v>5.2952969000000001E-5</v>
      </c>
      <c r="U36" s="563">
        <v>5.6528667999999999E-5</v>
      </c>
      <c r="V36" s="563">
        <v>1.5233621699999999E-4</v>
      </c>
      <c r="W36" s="563">
        <v>1.08239442E-4</v>
      </c>
      <c r="X36" s="563">
        <v>7.3285458E-5</v>
      </c>
      <c r="Y36" s="563">
        <v>4.39945465E-4</v>
      </c>
      <c r="Z36" s="563">
        <v>1.5854428499999999E-4</v>
      </c>
      <c r="AA36" s="563">
        <v>1.48198004E-4</v>
      </c>
      <c r="AB36" s="563">
        <v>3.0361485600000001E-4</v>
      </c>
      <c r="AC36" s="563">
        <v>4.0745765000000003E-5</v>
      </c>
      <c r="AD36" s="563">
        <v>1.461389118E-3</v>
      </c>
      <c r="AE36" s="563">
        <v>1.1205513449999999E-3</v>
      </c>
      <c r="AF36" s="563">
        <v>1.1382833599999999E-4</v>
      </c>
      <c r="AG36" s="563">
        <v>1.1224267999999999E-4</v>
      </c>
      <c r="AH36" s="563">
        <v>1.0175334373210001</v>
      </c>
      <c r="AI36" s="563">
        <v>1.25428473E-4</v>
      </c>
      <c r="AJ36" s="563">
        <v>1.00604899E-4</v>
      </c>
      <c r="AK36" s="563">
        <v>1.6745910099999999E-4</v>
      </c>
      <c r="AL36" s="563">
        <v>7.9269584999999996E-5</v>
      </c>
      <c r="AM36" s="564">
        <v>2.75231781E-3</v>
      </c>
      <c r="AN36" s="542">
        <v>1.0269331534649999</v>
      </c>
      <c r="AO36" s="542">
        <v>0.77293071223599996</v>
      </c>
    </row>
    <row r="37" spans="1:41">
      <c r="A37" s="296" t="s">
        <v>127</v>
      </c>
      <c r="B37" s="297" t="s">
        <v>532</v>
      </c>
      <c r="C37" s="565">
        <v>5.7952211900000002E-4</v>
      </c>
      <c r="D37" s="563">
        <v>2.8098706120000001E-3</v>
      </c>
      <c r="E37" s="563">
        <v>7.8525090899999998E-4</v>
      </c>
      <c r="F37" s="563">
        <v>8.2815596299999996E-4</v>
      </c>
      <c r="G37" s="563">
        <v>1.018113051E-3</v>
      </c>
      <c r="H37" s="563">
        <v>1.1018376199999999E-3</v>
      </c>
      <c r="I37" s="563">
        <v>1.5290514600000001E-4</v>
      </c>
      <c r="J37" s="563">
        <v>5.5239596099999997E-4</v>
      </c>
      <c r="K37" s="563">
        <v>9.5771966900000003E-4</v>
      </c>
      <c r="L37" s="563">
        <v>1.191529435E-3</v>
      </c>
      <c r="M37" s="563">
        <v>4.9831672799999997E-4</v>
      </c>
      <c r="N37" s="563">
        <v>1.1401268510000001E-3</v>
      </c>
      <c r="O37" s="563">
        <v>1.7881008840000001E-3</v>
      </c>
      <c r="P37" s="563">
        <v>1.4776461269999999E-3</v>
      </c>
      <c r="Q37" s="563">
        <v>1.787617383E-3</v>
      </c>
      <c r="R37" s="563">
        <v>6.8602056799999997E-4</v>
      </c>
      <c r="S37" s="563">
        <v>6.6725054699999997E-4</v>
      </c>
      <c r="T37" s="563">
        <v>6.0615358299999996E-4</v>
      </c>
      <c r="U37" s="563">
        <v>5.1391442100000002E-4</v>
      </c>
      <c r="V37" s="563">
        <v>8.8593355800000004E-4</v>
      </c>
      <c r="W37" s="563">
        <v>1.023041581E-3</v>
      </c>
      <c r="X37" s="563">
        <v>1.245906148E-3</v>
      </c>
      <c r="Y37" s="563">
        <v>7.7786694109999999E-3</v>
      </c>
      <c r="Z37" s="563">
        <v>1.8847913469999999E-3</v>
      </c>
      <c r="AA37" s="563">
        <v>8.0332495000000001E-4</v>
      </c>
      <c r="AB37" s="563">
        <v>2.883534034E-3</v>
      </c>
      <c r="AC37" s="563">
        <v>4.8892557900000004E-4</v>
      </c>
      <c r="AD37" s="563">
        <v>1.200417131E-3</v>
      </c>
      <c r="AE37" s="563">
        <v>1.2713632859999999E-3</v>
      </c>
      <c r="AF37" s="563">
        <v>3.00805534E-4</v>
      </c>
      <c r="AG37" s="563">
        <v>1.448108812E-3</v>
      </c>
      <c r="AH37" s="563">
        <v>1.056709563E-3</v>
      </c>
      <c r="AI37" s="563">
        <v>1.0002902531310001</v>
      </c>
      <c r="AJ37" s="563">
        <v>1.5788723120000001E-3</v>
      </c>
      <c r="AK37" s="563">
        <v>2.3794478050000001E-3</v>
      </c>
      <c r="AL37" s="563">
        <v>2.4135336199999999E-4</v>
      </c>
      <c r="AM37" s="564">
        <v>3.8921649049999999E-3</v>
      </c>
      <c r="AN37" s="542">
        <v>1.049796070028</v>
      </c>
      <c r="AO37" s="542">
        <v>0.79013869731599995</v>
      </c>
    </row>
    <row r="38" spans="1:41">
      <c r="A38" s="296" t="s">
        <v>128</v>
      </c>
      <c r="B38" s="297" t="s">
        <v>36</v>
      </c>
      <c r="C38" s="565">
        <v>1.9963495354000001E-2</v>
      </c>
      <c r="D38" s="563">
        <v>4.9985267466000002E-2</v>
      </c>
      <c r="E38" s="563">
        <v>2.8563261297999999E-2</v>
      </c>
      <c r="F38" s="563">
        <v>2.9294460525999998E-2</v>
      </c>
      <c r="G38" s="563">
        <v>2.3961764970999999E-2</v>
      </c>
      <c r="H38" s="563">
        <v>2.3537558912999999E-2</v>
      </c>
      <c r="I38" s="563">
        <v>4.2957026320000003E-3</v>
      </c>
      <c r="J38" s="563">
        <v>2.8666523220999999E-2</v>
      </c>
      <c r="K38" s="563">
        <v>4.1244697247999999E-2</v>
      </c>
      <c r="L38" s="563">
        <v>1.7140767756E-2</v>
      </c>
      <c r="M38" s="563">
        <v>1.4365223232999999E-2</v>
      </c>
      <c r="N38" s="563">
        <v>2.6140292355999999E-2</v>
      </c>
      <c r="O38" s="563">
        <v>3.2620526187000003E-2</v>
      </c>
      <c r="P38" s="563">
        <v>2.4988292347999999E-2</v>
      </c>
      <c r="Q38" s="563">
        <v>2.3314458409999999E-2</v>
      </c>
      <c r="R38" s="563">
        <v>3.2415955362000003E-2</v>
      </c>
      <c r="S38" s="563">
        <v>2.5784773162999999E-2</v>
      </c>
      <c r="T38" s="563">
        <v>2.6733444475E-2</v>
      </c>
      <c r="U38" s="563">
        <v>2.1090419666000001E-2</v>
      </c>
      <c r="V38" s="563">
        <v>3.3770891329999997E-2</v>
      </c>
      <c r="W38" s="563">
        <v>6.0378906065000001E-2</v>
      </c>
      <c r="X38" s="563">
        <v>3.6414477676E-2</v>
      </c>
      <c r="Y38" s="563">
        <v>8.8538036212999993E-2</v>
      </c>
      <c r="Z38" s="563">
        <v>4.7556751005000002E-2</v>
      </c>
      <c r="AA38" s="563">
        <v>6.3133965560000005E-2</v>
      </c>
      <c r="AB38" s="563">
        <v>7.9270420499999994E-2</v>
      </c>
      <c r="AC38" s="563">
        <v>2.1674292421999999E-2</v>
      </c>
      <c r="AD38" s="563">
        <v>7.4233622922000003E-2</v>
      </c>
      <c r="AE38" s="563">
        <v>0.10112669610400001</v>
      </c>
      <c r="AF38" s="563">
        <v>6.3132178161999994E-2</v>
      </c>
      <c r="AG38" s="563">
        <v>4.6010142634000002E-2</v>
      </c>
      <c r="AH38" s="563">
        <v>3.4406089682999998E-2</v>
      </c>
      <c r="AI38" s="563">
        <v>5.3684551337000001E-2</v>
      </c>
      <c r="AJ38" s="563">
        <v>1.089354718914</v>
      </c>
      <c r="AK38" s="563">
        <v>3.3023724591000003E-2</v>
      </c>
      <c r="AL38" s="563">
        <v>1.3557898884E-2</v>
      </c>
      <c r="AM38" s="564">
        <v>5.1239197312000002E-2</v>
      </c>
      <c r="AN38" s="542">
        <v>2.4846134458979998</v>
      </c>
      <c r="AO38" s="542">
        <v>1.870067232604</v>
      </c>
    </row>
    <row r="39" spans="1:41">
      <c r="A39" s="296" t="s">
        <v>129</v>
      </c>
      <c r="B39" s="297" t="s">
        <v>37</v>
      </c>
      <c r="C39" s="565">
        <v>2.6327046200000002E-4</v>
      </c>
      <c r="D39" s="563">
        <v>3.61906123E-4</v>
      </c>
      <c r="E39" s="563">
        <v>2.59508443E-4</v>
      </c>
      <c r="F39" s="563">
        <v>2.1616958800000001E-4</v>
      </c>
      <c r="G39" s="563">
        <v>2.08566477E-4</v>
      </c>
      <c r="H39" s="563">
        <v>1.4341927099999999E-4</v>
      </c>
      <c r="I39" s="563">
        <v>3.5605448999999997E-5</v>
      </c>
      <c r="J39" s="563">
        <v>1.75521824E-4</v>
      </c>
      <c r="K39" s="563">
        <v>1.98399076E-4</v>
      </c>
      <c r="L39" s="563">
        <v>1.9423114200000001E-4</v>
      </c>
      <c r="M39" s="563">
        <v>1.4204484199999999E-4</v>
      </c>
      <c r="N39" s="563">
        <v>2.23669437E-4</v>
      </c>
      <c r="O39" s="563">
        <v>2.2301265E-4</v>
      </c>
      <c r="P39" s="563">
        <v>2.6605560900000002E-4</v>
      </c>
      <c r="Q39" s="563">
        <v>1.7505037700000001E-4</v>
      </c>
      <c r="R39" s="563">
        <v>1.8784430300000001E-4</v>
      </c>
      <c r="S39" s="563">
        <v>1.9826485699999999E-4</v>
      </c>
      <c r="T39" s="563">
        <v>1.8383884199999999E-4</v>
      </c>
      <c r="U39" s="563">
        <v>1.9278157400000001E-4</v>
      </c>
      <c r="V39" s="563">
        <v>2.4565433300000001E-4</v>
      </c>
      <c r="W39" s="563">
        <v>3.8151258299999998E-4</v>
      </c>
      <c r="X39" s="563">
        <v>1.7418140600000001E-4</v>
      </c>
      <c r="Y39" s="563">
        <v>5.1793592199999997E-4</v>
      </c>
      <c r="Z39" s="563">
        <v>2.2364007499999999E-4</v>
      </c>
      <c r="AA39" s="563">
        <v>8.9732292699999997E-4</v>
      </c>
      <c r="AB39" s="563">
        <v>4.8870166799999996E-4</v>
      </c>
      <c r="AC39" s="563">
        <v>5.4417061999999998E-4</v>
      </c>
      <c r="AD39" s="563">
        <v>8.1031475400000004E-4</v>
      </c>
      <c r="AE39" s="563">
        <v>4.7210740380000003E-3</v>
      </c>
      <c r="AF39" s="563">
        <v>6.0913879600000003E-4</v>
      </c>
      <c r="AG39" s="563">
        <v>2.960055244E-3</v>
      </c>
      <c r="AH39" s="563">
        <v>9.9850323340000009E-3</v>
      </c>
      <c r="AI39" s="563">
        <v>2.3512079630000002E-3</v>
      </c>
      <c r="AJ39" s="563">
        <v>1.0310185390000001E-3</v>
      </c>
      <c r="AK39" s="563">
        <v>1.0108423849029999</v>
      </c>
      <c r="AL39" s="563">
        <v>1.6759307199999999E-4</v>
      </c>
      <c r="AM39" s="564">
        <v>1.828631011E-3</v>
      </c>
      <c r="AN39" s="542">
        <v>1.0426287305340001</v>
      </c>
      <c r="AO39" s="542">
        <v>0.784744133121</v>
      </c>
    </row>
    <row r="40" spans="1:41">
      <c r="A40" s="296" t="s">
        <v>130</v>
      </c>
      <c r="B40" s="297" t="s">
        <v>38</v>
      </c>
      <c r="C40" s="565">
        <v>1.1486986540000001E-3</v>
      </c>
      <c r="D40" s="563">
        <v>1.280806929E-3</v>
      </c>
      <c r="E40" s="563">
        <v>1.2050628040000001E-3</v>
      </c>
      <c r="F40" s="563">
        <v>1.5601506670000001E-3</v>
      </c>
      <c r="G40" s="563">
        <v>1.3710521839999999E-3</v>
      </c>
      <c r="H40" s="563">
        <v>6.2995785099999996E-4</v>
      </c>
      <c r="I40" s="563">
        <v>9.4746186000000006E-5</v>
      </c>
      <c r="J40" s="563">
        <v>4.5619559500000001E-4</v>
      </c>
      <c r="K40" s="563">
        <v>1.7279632190000001E-3</v>
      </c>
      <c r="L40" s="563">
        <v>5.4192356700000005E-4</v>
      </c>
      <c r="M40" s="563">
        <v>5.7907673299999998E-4</v>
      </c>
      <c r="N40" s="563">
        <v>7.91684398E-4</v>
      </c>
      <c r="O40" s="563">
        <v>1.2555394650000001E-3</v>
      </c>
      <c r="P40" s="563">
        <v>1.27406315E-3</v>
      </c>
      <c r="Q40" s="563">
        <v>1.0826818060000001E-3</v>
      </c>
      <c r="R40" s="563">
        <v>1.247077141E-3</v>
      </c>
      <c r="S40" s="563">
        <v>9.16141674E-4</v>
      </c>
      <c r="T40" s="563">
        <v>1.2186535960000001E-3</v>
      </c>
      <c r="U40" s="563">
        <v>8.64786702E-4</v>
      </c>
      <c r="V40" s="563">
        <v>1.420834649E-3</v>
      </c>
      <c r="W40" s="563">
        <v>1.2908364800000001E-3</v>
      </c>
      <c r="X40" s="563">
        <v>3.5316115E-4</v>
      </c>
      <c r="Y40" s="563">
        <v>1.5107254829999999E-3</v>
      </c>
      <c r="Z40" s="563">
        <v>3.9597328019999999E-3</v>
      </c>
      <c r="AA40" s="563">
        <v>2.802282796E-3</v>
      </c>
      <c r="AB40" s="563">
        <v>4.5200268899999998E-3</v>
      </c>
      <c r="AC40" s="563">
        <v>6.9240480100000003E-4</v>
      </c>
      <c r="AD40" s="563">
        <v>2.797555036E-3</v>
      </c>
      <c r="AE40" s="563">
        <v>2.9790622839999999E-3</v>
      </c>
      <c r="AF40" s="563">
        <v>3.638027721E-3</v>
      </c>
      <c r="AG40" s="563">
        <v>4.004065821E-3</v>
      </c>
      <c r="AH40" s="563">
        <v>2.9342393840000001E-3</v>
      </c>
      <c r="AI40" s="563">
        <v>5.7279073159999996E-3</v>
      </c>
      <c r="AJ40" s="563">
        <v>2.3056404740000001E-3</v>
      </c>
      <c r="AK40" s="563">
        <v>3.1121146050000002E-3</v>
      </c>
      <c r="AL40" s="563">
        <v>1.0005927911150001</v>
      </c>
      <c r="AM40" s="564">
        <v>1.7442649219999999E-3</v>
      </c>
      <c r="AN40" s="542">
        <v>1.0656319360519999</v>
      </c>
      <c r="AO40" s="542">
        <v>0.80205770797800002</v>
      </c>
    </row>
    <row r="41" spans="1:41">
      <c r="A41" s="296" t="s">
        <v>131</v>
      </c>
      <c r="B41" s="297" t="s">
        <v>13</v>
      </c>
      <c r="C41" s="565">
        <v>5.6406838099999999E-3</v>
      </c>
      <c r="D41" s="563">
        <v>9.8705041210000004E-3</v>
      </c>
      <c r="E41" s="563">
        <v>6.3492545530000003E-3</v>
      </c>
      <c r="F41" s="563">
        <v>4.1814705930000003E-3</v>
      </c>
      <c r="G41" s="563">
        <v>4.2148136279999996E-3</v>
      </c>
      <c r="H41" s="563">
        <v>1.6918366599999999E-3</v>
      </c>
      <c r="I41" s="563">
        <v>5.5170503799999995E-4</v>
      </c>
      <c r="J41" s="563">
        <v>3.086233823E-3</v>
      </c>
      <c r="K41" s="563">
        <v>1.0650548088999999E-2</v>
      </c>
      <c r="L41" s="563">
        <v>6.6533227689999997E-3</v>
      </c>
      <c r="M41" s="563">
        <v>5.3288423719999997E-3</v>
      </c>
      <c r="N41" s="563">
        <v>5.8654076740000003E-3</v>
      </c>
      <c r="O41" s="563">
        <v>9.5661904209999992E-3</v>
      </c>
      <c r="P41" s="563">
        <v>8.2114660379999996E-3</v>
      </c>
      <c r="Q41" s="563">
        <v>3.6412637069999998E-3</v>
      </c>
      <c r="R41" s="563">
        <v>2.0963515119999999E-3</v>
      </c>
      <c r="S41" s="563">
        <v>2.4324974839999998E-3</v>
      </c>
      <c r="T41" s="563">
        <v>1.8161052129999999E-3</v>
      </c>
      <c r="U41" s="563">
        <v>8.8383311060000001E-3</v>
      </c>
      <c r="V41" s="563">
        <v>3.3852547529999999E-3</v>
      </c>
      <c r="W41" s="563">
        <v>1.587767092E-2</v>
      </c>
      <c r="X41" s="563">
        <v>3.9455939880000002E-3</v>
      </c>
      <c r="Y41" s="563">
        <v>1.1897561879999999E-2</v>
      </c>
      <c r="Z41" s="563">
        <v>2.5429203942E-2</v>
      </c>
      <c r="AA41" s="563">
        <v>8.9170387470000004E-3</v>
      </c>
      <c r="AB41" s="563">
        <v>6.8347722389999997E-3</v>
      </c>
      <c r="AC41" s="563">
        <v>2.6000879269999998E-3</v>
      </c>
      <c r="AD41" s="563">
        <v>9.6468651850000007E-3</v>
      </c>
      <c r="AE41" s="563">
        <v>3.9452378639999999E-3</v>
      </c>
      <c r="AF41" s="563">
        <v>2.5773290629999999E-3</v>
      </c>
      <c r="AG41" s="563">
        <v>1.292706289E-2</v>
      </c>
      <c r="AH41" s="563">
        <v>5.1484978629999997E-3</v>
      </c>
      <c r="AI41" s="563">
        <v>5.6322466310000001E-3</v>
      </c>
      <c r="AJ41" s="563">
        <v>3.8677321529999998E-3</v>
      </c>
      <c r="AK41" s="563">
        <v>4.3900013190000002E-3</v>
      </c>
      <c r="AL41" s="563">
        <v>2.3737747290000001E-3</v>
      </c>
      <c r="AM41" s="564">
        <v>1.002146593293</v>
      </c>
      <c r="AN41" s="550">
        <v>1.232229353995</v>
      </c>
      <c r="AO41" s="550">
        <v>0.927448791587</v>
      </c>
    </row>
    <row r="42" spans="1:41">
      <c r="A42" s="298"/>
      <c r="B42" s="302" t="s">
        <v>40</v>
      </c>
      <c r="C42" s="566">
        <v>1.2842793466439999</v>
      </c>
      <c r="D42" s="567">
        <v>1.369072591711</v>
      </c>
      <c r="E42" s="567">
        <v>1.3093500461130001</v>
      </c>
      <c r="F42" s="567">
        <v>1.2341768495729999</v>
      </c>
      <c r="G42" s="567">
        <v>1.3246417762410001</v>
      </c>
      <c r="H42" s="567">
        <v>1.4330716218849999</v>
      </c>
      <c r="I42" s="567">
        <v>1.070827848512</v>
      </c>
      <c r="J42" s="567">
        <v>1.2977782740629999</v>
      </c>
      <c r="K42" s="567">
        <v>1.328534529203</v>
      </c>
      <c r="L42" s="567">
        <v>2.1714789287129999</v>
      </c>
      <c r="M42" s="567">
        <v>1.172858678409</v>
      </c>
      <c r="N42" s="567">
        <v>1.6727365428059999</v>
      </c>
      <c r="O42" s="567">
        <v>1.3882077697349999</v>
      </c>
      <c r="P42" s="567">
        <v>1.3806289516120001</v>
      </c>
      <c r="Q42" s="567">
        <v>1.2215299399770001</v>
      </c>
      <c r="R42" s="567">
        <v>1.2149357178160001</v>
      </c>
      <c r="S42" s="567">
        <v>1.2141311156850001</v>
      </c>
      <c r="T42" s="567">
        <v>1.1798502181970001</v>
      </c>
      <c r="U42" s="567">
        <v>1.351164291545</v>
      </c>
      <c r="V42" s="567">
        <v>1.3032231623570001</v>
      </c>
      <c r="W42" s="567">
        <v>1.3322309513349999</v>
      </c>
      <c r="X42" s="567">
        <v>1.2778460140550001</v>
      </c>
      <c r="Y42" s="567">
        <v>1.42547097989</v>
      </c>
      <c r="Z42" s="567">
        <v>1.3225008340090001</v>
      </c>
      <c r="AA42" s="567">
        <v>1.265806270068</v>
      </c>
      <c r="AB42" s="567">
        <v>1.262767266657</v>
      </c>
      <c r="AC42" s="567">
        <v>1.166658478217</v>
      </c>
      <c r="AD42" s="567">
        <v>1.3606995620240001</v>
      </c>
      <c r="AE42" s="567">
        <v>1.3586606746300001</v>
      </c>
      <c r="AF42" s="567">
        <v>1.2354767044570001</v>
      </c>
      <c r="AG42" s="567">
        <v>1.224777327842</v>
      </c>
      <c r="AH42" s="567">
        <v>1.2817543620159999</v>
      </c>
      <c r="AI42" s="567">
        <v>1.2658991829999999</v>
      </c>
      <c r="AJ42" s="567">
        <v>1.2048747554849999</v>
      </c>
      <c r="AK42" s="567">
        <v>1.3054473899929999</v>
      </c>
      <c r="AL42" s="567">
        <v>1.34229498064</v>
      </c>
      <c r="AM42" s="568">
        <v>1.603389438362</v>
      </c>
      <c r="AN42" s="559"/>
      <c r="AO42" s="559"/>
    </row>
    <row r="43" spans="1:41">
      <c r="A43" s="298"/>
      <c r="B43" s="303" t="s">
        <v>41</v>
      </c>
      <c r="C43" s="566">
        <v>0.96662469875699997</v>
      </c>
      <c r="D43" s="567">
        <v>1.0304451169419999</v>
      </c>
      <c r="E43" s="567">
        <v>0.98549439201</v>
      </c>
      <c r="F43" s="567">
        <v>0.92891459210100003</v>
      </c>
      <c r="G43" s="567">
        <v>0.99700385376900003</v>
      </c>
      <c r="H43" s="567">
        <v>1.078614577445</v>
      </c>
      <c r="I43" s="567">
        <v>0.80596845942700002</v>
      </c>
      <c r="J43" s="567">
        <v>0.97678479101799998</v>
      </c>
      <c r="K43" s="567">
        <v>0.99993377019999996</v>
      </c>
      <c r="L43" s="567">
        <v>1.634383649328</v>
      </c>
      <c r="M43" s="567">
        <v>0.88276290486499998</v>
      </c>
      <c r="N43" s="567">
        <v>1.2590005912769999</v>
      </c>
      <c r="O43" s="567">
        <v>1.04484738522</v>
      </c>
      <c r="P43" s="567">
        <v>1.039143117839</v>
      </c>
      <c r="Q43" s="567">
        <v>0.91939577891500002</v>
      </c>
      <c r="R43" s="567">
        <v>0.91443257676900003</v>
      </c>
      <c r="S43" s="567">
        <v>0.91382698555200004</v>
      </c>
      <c r="T43" s="567">
        <v>0.88802515178899999</v>
      </c>
      <c r="U43" s="567">
        <v>1.0169662696040001</v>
      </c>
      <c r="V43" s="567">
        <v>0.98088293642500002</v>
      </c>
      <c r="W43" s="567">
        <v>1.0027159164199999</v>
      </c>
      <c r="X43" s="567">
        <v>0.96178259163099999</v>
      </c>
      <c r="Y43" s="567">
        <v>1.0728938841260001</v>
      </c>
      <c r="Z43" s="567">
        <v>0.99539245384599995</v>
      </c>
      <c r="AA43" s="567">
        <v>0.95272076724400001</v>
      </c>
      <c r="AB43" s="567">
        <v>0.95043343328800001</v>
      </c>
      <c r="AC43" s="567">
        <v>0.87809626698900001</v>
      </c>
      <c r="AD43" s="567">
        <v>1.0241430788999999</v>
      </c>
      <c r="AE43" s="567">
        <v>1.022608491493</v>
      </c>
      <c r="AF43" s="567">
        <v>0.92989293987099997</v>
      </c>
      <c r="AG43" s="567">
        <v>0.92183995535200003</v>
      </c>
      <c r="AH43" s="567">
        <v>0.964724245782</v>
      </c>
      <c r="AI43" s="567">
        <v>0.95279069901799995</v>
      </c>
      <c r="AJ43" s="567">
        <v>0.90686010065</v>
      </c>
      <c r="AK43" s="567">
        <v>0.98255702187600003</v>
      </c>
      <c r="AL43" s="567">
        <v>1.010290700925</v>
      </c>
      <c r="AM43" s="568">
        <v>1.2068058533349999</v>
      </c>
      <c r="AN43" s="559"/>
      <c r="AO43" s="573"/>
    </row>
    <row r="44" spans="1:41">
      <c r="A44" s="306"/>
      <c r="B44" s="307"/>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7"/>
      <c r="AO44" s="307"/>
    </row>
    <row r="45" spans="1:41">
      <c r="A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row>
  </sheetData>
  <sheetProtection sheet="1"/>
  <phoneticPr fontId="1"/>
  <printOptions horizontalCentered="1"/>
  <pageMargins left="0.47244094488188981" right="0.31496062992125984" top="0.78740157480314965" bottom="0.47244094488188981" header="0.19685039370078741" footer="0.19685039370078741"/>
  <pageSetup paperSize="9" scale="71" fitToWidth="3" orientation="landscape" blackAndWhite="1" r:id="rId1"/>
  <headerFooter scaleWithDoc="0" alignWithMargins="0">
    <oddFooter>&amp;C&amp;9&amp;P／&amp;N&amp;R&amp;9&amp;F　&amp;A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9"/>
  <sheetViews>
    <sheetView showGridLines="0" zoomScaleNormal="100" workbookViewId="0"/>
  </sheetViews>
  <sheetFormatPr defaultRowHeight="13.5"/>
  <cols>
    <col min="1" max="1" width="4.625" style="53" customWidth="1"/>
    <col min="2" max="2" width="25.75" style="49" customWidth="1"/>
    <col min="3" max="3" width="2.75" style="50" customWidth="1"/>
    <col min="4" max="4" width="13.25" style="10" customWidth="1"/>
    <col min="5" max="5" width="2.75" style="10" customWidth="1"/>
    <col min="6" max="6" width="11.875" style="10" customWidth="1"/>
    <col min="7" max="7" width="2.75" style="10" customWidth="1"/>
    <col min="8" max="8" width="13.25" customWidth="1"/>
    <col min="9" max="9" width="2.75" style="10" customWidth="1"/>
    <col min="10" max="10" width="13.25" style="10" customWidth="1"/>
    <col min="11" max="11" width="2.75" style="10" customWidth="1"/>
    <col min="12" max="12" width="13.25" style="10" customWidth="1"/>
    <col min="13" max="13" width="4.375" customWidth="1"/>
    <col min="15" max="15" width="12" customWidth="1"/>
  </cols>
  <sheetData>
    <row r="1" spans="1:17" ht="27" customHeight="1">
      <c r="A1" s="519" t="s">
        <v>595</v>
      </c>
      <c r="D1" s="66" t="s">
        <v>75</v>
      </c>
      <c r="E1" s="55"/>
      <c r="F1" s="66" t="s">
        <v>81</v>
      </c>
      <c r="G1" s="57"/>
      <c r="H1" s="244" t="s">
        <v>85</v>
      </c>
      <c r="I1" s="57"/>
      <c r="J1" s="66" t="s">
        <v>155</v>
      </c>
      <c r="K1" s="57"/>
      <c r="L1" s="66" t="s">
        <v>84</v>
      </c>
    </row>
    <row r="2" spans="1:17">
      <c r="A2" s="51"/>
      <c r="H2" s="248"/>
      <c r="J2" s="249"/>
      <c r="L2" s="249"/>
      <c r="N2" s="91"/>
    </row>
    <row r="3" spans="1:17" ht="20.45" customHeight="1">
      <c r="A3" s="51"/>
      <c r="C3" s="718"/>
      <c r="D3" s="615" t="s">
        <v>76</v>
      </c>
      <c r="E3" s="57"/>
      <c r="F3" s="615" t="s">
        <v>82</v>
      </c>
      <c r="G3" s="57"/>
      <c r="H3" s="615" t="s">
        <v>467</v>
      </c>
      <c r="I3" s="57"/>
      <c r="J3" s="582" t="s">
        <v>469</v>
      </c>
      <c r="K3" s="57"/>
      <c r="L3" s="582" t="s">
        <v>468</v>
      </c>
    </row>
    <row r="4" spans="1:17" ht="20.45" customHeight="1">
      <c r="A4" s="90"/>
      <c r="B4" s="52"/>
      <c r="C4" s="718"/>
      <c r="D4" s="616"/>
      <c r="E4" s="57"/>
      <c r="F4" s="616"/>
      <c r="G4" s="57"/>
      <c r="H4" s="616"/>
      <c r="I4" s="57"/>
      <c r="J4" s="582"/>
      <c r="K4" s="57"/>
      <c r="L4" s="582"/>
    </row>
    <row r="5" spans="1:17" s="63" customFormat="1" ht="11.25">
      <c r="A5" s="513" t="s">
        <v>1</v>
      </c>
      <c r="B5" s="386" t="s">
        <v>529</v>
      </c>
      <c r="C5" s="130"/>
      <c r="D5" s="541">
        <f t="array" ref="D5:D41">TRANSPOSE(取引基本表!C53:AM53)</f>
        <v>0.46281701192108543</v>
      </c>
      <c r="E5" s="574"/>
      <c r="F5" s="541">
        <f t="array" ref="F5:F41">TRANSPOSE(取引基本表!C57:AM57)</f>
        <v>0.10584673112106369</v>
      </c>
      <c r="G5" s="574"/>
      <c r="H5" s="542">
        <f>取引基本表!BI5</f>
        <v>1.2872761374360359E-2</v>
      </c>
      <c r="I5" s="574"/>
      <c r="J5" s="541">
        <v>0.243296574387</v>
      </c>
      <c r="K5" s="574"/>
      <c r="L5" s="541">
        <v>3.2201302813000002E-2</v>
      </c>
      <c r="M5" s="483"/>
      <c r="N5" s="514"/>
      <c r="P5" s="514"/>
      <c r="Q5" s="515"/>
    </row>
    <row r="6" spans="1:17" s="63" customFormat="1" ht="11.25">
      <c r="A6" s="516" t="s">
        <v>2</v>
      </c>
      <c r="B6" s="242" t="s">
        <v>3</v>
      </c>
      <c r="C6" s="130"/>
      <c r="D6" s="542">
        <v>0.55283679927667273</v>
      </c>
      <c r="E6" s="574"/>
      <c r="F6" s="542">
        <v>0.16325723327305605</v>
      </c>
      <c r="G6" s="574"/>
      <c r="H6" s="542">
        <f>取引基本表!BI6</f>
        <v>0</v>
      </c>
      <c r="I6" s="574"/>
      <c r="J6" s="542">
        <v>3.4329792042999997E-2</v>
      </c>
      <c r="K6" s="574"/>
      <c r="L6" s="542">
        <v>3.4188517178999997E-2</v>
      </c>
      <c r="N6" s="514"/>
      <c r="P6" s="514"/>
      <c r="Q6" s="515"/>
    </row>
    <row r="7" spans="1:17" s="63" customFormat="1" ht="11.25">
      <c r="A7" s="516" t="s">
        <v>87</v>
      </c>
      <c r="B7" s="242" t="s">
        <v>88</v>
      </c>
      <c r="C7" s="130"/>
      <c r="D7" s="542">
        <v>0.34922257958566499</v>
      </c>
      <c r="E7" s="574"/>
      <c r="F7" s="542">
        <v>0.13501986155781542</v>
      </c>
      <c r="G7" s="574"/>
      <c r="H7" s="542">
        <f>取引基本表!BI7</f>
        <v>9.210305147759848E-2</v>
      </c>
      <c r="I7" s="574"/>
      <c r="J7" s="542">
        <v>3.5826201556999997E-2</v>
      </c>
      <c r="K7" s="574"/>
      <c r="L7" s="542">
        <v>3.4883732940000002E-2</v>
      </c>
      <c r="N7" s="514"/>
      <c r="P7" s="514"/>
      <c r="Q7" s="515"/>
    </row>
    <row r="8" spans="1:17" s="63" customFormat="1" ht="11.25">
      <c r="A8" s="516" t="s">
        <v>89</v>
      </c>
      <c r="B8" s="242" t="s">
        <v>4</v>
      </c>
      <c r="C8" s="130"/>
      <c r="D8" s="542">
        <v>0.40653760007096446</v>
      </c>
      <c r="E8" s="574"/>
      <c r="F8" s="542">
        <v>0.27099549819262414</v>
      </c>
      <c r="G8" s="574"/>
      <c r="H8" s="542">
        <f>取引基本表!BI8</f>
        <v>1.5607346589043317E-2</v>
      </c>
      <c r="I8" s="574"/>
      <c r="J8" s="542">
        <v>0.17002638990499999</v>
      </c>
      <c r="K8" s="574"/>
      <c r="L8" s="542">
        <v>7.9635420132000007E-2</v>
      </c>
      <c r="N8" s="514"/>
      <c r="P8" s="514"/>
      <c r="Q8" s="515"/>
    </row>
    <row r="9" spans="1:17" s="63" customFormat="1" ht="11.25">
      <c r="A9" s="516" t="s">
        <v>90</v>
      </c>
      <c r="B9" s="242" t="s">
        <v>5</v>
      </c>
      <c r="C9" s="130"/>
      <c r="D9" s="542">
        <v>0.37140929710678661</v>
      </c>
      <c r="E9" s="574"/>
      <c r="F9" s="542">
        <v>0.16061016995821603</v>
      </c>
      <c r="G9" s="574"/>
      <c r="H9" s="542">
        <f>取引基本表!BI9</f>
        <v>1.1693525288593138E-3</v>
      </c>
      <c r="I9" s="574"/>
      <c r="J9" s="542">
        <v>5.3754706721000002E-2</v>
      </c>
      <c r="K9" s="574"/>
      <c r="L9" s="542">
        <v>4.2830296480000002E-2</v>
      </c>
      <c r="N9" s="514"/>
      <c r="P9" s="514"/>
      <c r="Q9" s="515"/>
    </row>
    <row r="10" spans="1:17" s="63" customFormat="1" ht="11.25">
      <c r="A10" s="516" t="s">
        <v>91</v>
      </c>
      <c r="B10" s="242" t="s">
        <v>6</v>
      </c>
      <c r="C10" s="130"/>
      <c r="D10" s="542">
        <v>0.22980642402015053</v>
      </c>
      <c r="E10" s="574"/>
      <c r="F10" s="542">
        <v>5.6966483290848427E-2</v>
      </c>
      <c r="G10" s="574"/>
      <c r="H10" s="542">
        <f>取引基本表!BI10</f>
        <v>8.2958677050273284E-3</v>
      </c>
      <c r="I10" s="574"/>
      <c r="J10" s="542">
        <v>7.9504487879999992E-3</v>
      </c>
      <c r="K10" s="574"/>
      <c r="L10" s="542">
        <v>7.9364448559999991E-3</v>
      </c>
      <c r="N10" s="514"/>
      <c r="P10" s="514"/>
      <c r="Q10" s="515"/>
    </row>
    <row r="11" spans="1:17" s="63" customFormat="1" ht="11.25">
      <c r="A11" s="516" t="s">
        <v>92</v>
      </c>
      <c r="B11" s="242" t="s">
        <v>7</v>
      </c>
      <c r="C11" s="130"/>
      <c r="D11" s="542">
        <v>0.30262362122035391</v>
      </c>
      <c r="E11" s="574"/>
      <c r="F11" s="542">
        <v>7.2874304439811237E-3</v>
      </c>
      <c r="G11" s="574"/>
      <c r="H11" s="542">
        <f>取引基本表!BI11</f>
        <v>1.4331224751546206E-2</v>
      </c>
      <c r="I11" s="574"/>
      <c r="J11" s="542">
        <v>9.8031114000000008E-4</v>
      </c>
      <c r="K11" s="574"/>
      <c r="L11" s="542">
        <v>9.8031114000000008E-4</v>
      </c>
      <c r="N11" s="514"/>
      <c r="P11" s="514"/>
      <c r="Q11" s="515"/>
    </row>
    <row r="12" spans="1:17" s="63" customFormat="1" ht="11.25">
      <c r="A12" s="516" t="s">
        <v>93</v>
      </c>
      <c r="B12" s="242" t="s">
        <v>530</v>
      </c>
      <c r="C12" s="130"/>
      <c r="D12" s="542">
        <v>0.37611473722567074</v>
      </c>
      <c r="E12" s="574"/>
      <c r="F12" s="542">
        <v>0.20646691427950417</v>
      </c>
      <c r="G12" s="574"/>
      <c r="H12" s="542">
        <f>取引基本表!BI12</f>
        <v>2.9723284611207763E-3</v>
      </c>
      <c r="I12" s="574"/>
      <c r="J12" s="542">
        <v>5.5044845198999999E-2</v>
      </c>
      <c r="K12" s="574"/>
      <c r="L12" s="542">
        <v>5.1506453489000001E-2</v>
      </c>
      <c r="N12" s="514"/>
      <c r="P12" s="514"/>
      <c r="Q12" s="515"/>
    </row>
    <row r="13" spans="1:17" s="63" customFormat="1" ht="11.25">
      <c r="A13" s="516" t="s">
        <v>94</v>
      </c>
      <c r="B13" s="242" t="s">
        <v>8</v>
      </c>
      <c r="C13" s="130"/>
      <c r="D13" s="542">
        <v>0.47489583756195314</v>
      </c>
      <c r="E13" s="574"/>
      <c r="F13" s="542">
        <v>0.18589443150743068</v>
      </c>
      <c r="G13" s="574"/>
      <c r="H13" s="542">
        <f>取引基本表!BI13</f>
        <v>4.5659343511290251E-4</v>
      </c>
      <c r="I13" s="574"/>
      <c r="J13" s="542">
        <v>3.8266087514999998E-2</v>
      </c>
      <c r="K13" s="574"/>
      <c r="L13" s="542">
        <v>3.6738248741999997E-2</v>
      </c>
      <c r="N13" s="514"/>
      <c r="P13" s="514"/>
      <c r="Q13" s="515"/>
    </row>
    <row r="14" spans="1:17" s="63" customFormat="1" ht="11.25">
      <c r="A14" s="516" t="s">
        <v>95</v>
      </c>
      <c r="B14" s="242" t="s">
        <v>9</v>
      </c>
      <c r="C14" s="130"/>
      <c r="D14" s="542">
        <v>0.22708730701380719</v>
      </c>
      <c r="E14" s="574"/>
      <c r="F14" s="542">
        <v>4.0472458559472881E-2</v>
      </c>
      <c r="G14" s="574"/>
      <c r="H14" s="542">
        <f>取引基本表!BI14</f>
        <v>0</v>
      </c>
      <c r="I14" s="574"/>
      <c r="J14" s="542">
        <v>6.3993809060000004E-3</v>
      </c>
      <c r="K14" s="574"/>
      <c r="L14" s="542">
        <v>6.3063171499999999E-3</v>
      </c>
      <c r="N14" s="514"/>
      <c r="P14" s="514"/>
      <c r="Q14" s="515"/>
    </row>
    <row r="15" spans="1:17" s="63" customFormat="1" ht="11.25">
      <c r="A15" s="516" t="s">
        <v>96</v>
      </c>
      <c r="B15" s="242" t="s">
        <v>10</v>
      </c>
      <c r="C15" s="130"/>
      <c r="D15" s="542">
        <v>0.25977359712313403</v>
      </c>
      <c r="E15" s="574"/>
      <c r="F15" s="542">
        <v>0.12414578587699317</v>
      </c>
      <c r="G15" s="574"/>
      <c r="H15" s="542">
        <f>取引基本表!BI15</f>
        <v>5.6517809093786754E-4</v>
      </c>
      <c r="I15" s="574"/>
      <c r="J15" s="542">
        <v>2.3016084086000001E-2</v>
      </c>
      <c r="K15" s="574"/>
      <c r="L15" s="542">
        <v>2.1576494801999999E-2</v>
      </c>
      <c r="N15" s="514"/>
      <c r="P15" s="514"/>
      <c r="Q15" s="515"/>
    </row>
    <row r="16" spans="1:17" s="63" customFormat="1" ht="11.25">
      <c r="A16" s="516" t="s">
        <v>97</v>
      </c>
      <c r="B16" s="242" t="s">
        <v>11</v>
      </c>
      <c r="C16" s="130"/>
      <c r="D16" s="542">
        <v>0.43309022293767463</v>
      </c>
      <c r="E16" s="574"/>
      <c r="F16" s="542">
        <v>0.24059007107277366</v>
      </c>
      <c r="G16" s="574"/>
      <c r="H16" s="542">
        <f>取引基本表!BI16</f>
        <v>8.3263924318041302E-4</v>
      </c>
      <c r="I16" s="574"/>
      <c r="J16" s="542">
        <v>6.0277077512000003E-2</v>
      </c>
      <c r="K16" s="574"/>
      <c r="L16" s="542">
        <v>5.4308786902999999E-2</v>
      </c>
      <c r="N16" s="514"/>
      <c r="P16" s="514"/>
      <c r="Q16" s="515"/>
    </row>
    <row r="17" spans="1:17" s="63" customFormat="1" ht="11.25">
      <c r="A17" s="516" t="s">
        <v>98</v>
      </c>
      <c r="B17" s="242" t="s">
        <v>99</v>
      </c>
      <c r="C17" s="130"/>
      <c r="D17" s="542">
        <v>0.41214747684971748</v>
      </c>
      <c r="E17" s="574"/>
      <c r="F17" s="542">
        <v>0.195279054757169</v>
      </c>
      <c r="G17" s="574"/>
      <c r="H17" s="542">
        <f>取引基本表!BI17</f>
        <v>4.4375153464072397E-5</v>
      </c>
      <c r="I17" s="574"/>
      <c r="J17" s="542">
        <v>3.9323647316999999E-2</v>
      </c>
      <c r="K17" s="574"/>
      <c r="L17" s="542">
        <v>3.7018498272000003E-2</v>
      </c>
      <c r="N17" s="514"/>
      <c r="P17" s="514"/>
      <c r="Q17" s="515"/>
    </row>
    <row r="18" spans="1:17" s="63" customFormat="1" ht="11.25">
      <c r="A18" s="516" t="s">
        <v>100</v>
      </c>
      <c r="B18" s="242" t="s">
        <v>101</v>
      </c>
      <c r="C18" s="130"/>
      <c r="D18" s="542">
        <v>0.42736400625670667</v>
      </c>
      <c r="E18" s="574"/>
      <c r="F18" s="542">
        <v>0.20831542838059833</v>
      </c>
      <c r="G18" s="574"/>
      <c r="H18" s="542">
        <f>取引基本表!BI18</f>
        <v>1.7548356142610447E-5</v>
      </c>
      <c r="I18" s="574"/>
      <c r="J18" s="542">
        <v>4.4617095934999997E-2</v>
      </c>
      <c r="K18" s="574"/>
      <c r="L18" s="542">
        <v>4.0838025453999997E-2</v>
      </c>
      <c r="N18" s="514"/>
      <c r="P18" s="514"/>
      <c r="Q18" s="515"/>
    </row>
    <row r="19" spans="1:17" s="63" customFormat="1" ht="11.25">
      <c r="A19" s="516" t="s">
        <v>102</v>
      </c>
      <c r="B19" s="242" t="s">
        <v>103</v>
      </c>
      <c r="C19" s="130"/>
      <c r="D19" s="542">
        <v>0.3490646058149946</v>
      </c>
      <c r="E19" s="574"/>
      <c r="F19" s="542">
        <v>0.10825361670043825</v>
      </c>
      <c r="G19" s="574"/>
      <c r="H19" s="542">
        <f>取引基本表!BI19</f>
        <v>3.6891888948085641E-4</v>
      </c>
      <c r="I19" s="574"/>
      <c r="J19" s="542">
        <v>2.6595118043E-2</v>
      </c>
      <c r="K19" s="574"/>
      <c r="L19" s="542">
        <v>2.4998821922000002E-2</v>
      </c>
      <c r="N19" s="514"/>
      <c r="P19" s="514"/>
      <c r="Q19" s="515"/>
    </row>
    <row r="20" spans="1:17" s="63" customFormat="1" ht="11.25">
      <c r="A20" s="516" t="s">
        <v>104</v>
      </c>
      <c r="B20" s="242" t="s">
        <v>105</v>
      </c>
      <c r="C20" s="130"/>
      <c r="D20" s="542">
        <v>0.35459061482336141</v>
      </c>
      <c r="E20" s="574"/>
      <c r="F20" s="542">
        <v>7.1727885910185002E-2</v>
      </c>
      <c r="G20" s="574"/>
      <c r="H20" s="542">
        <f>取引基本表!BI20</f>
        <v>5.8205409627041626E-4</v>
      </c>
      <c r="I20" s="574"/>
      <c r="J20" s="542">
        <v>1.1986781102000001E-2</v>
      </c>
      <c r="K20" s="574"/>
      <c r="L20" s="542">
        <v>1.1632811064E-2</v>
      </c>
      <c r="N20" s="514"/>
      <c r="P20" s="514"/>
      <c r="Q20" s="515"/>
    </row>
    <row r="21" spans="1:17" s="63" customFormat="1" ht="11.25">
      <c r="A21" s="516" t="s">
        <v>106</v>
      </c>
      <c r="B21" s="242" t="s">
        <v>12</v>
      </c>
      <c r="C21" s="130"/>
      <c r="D21" s="542">
        <v>0.36960928534959081</v>
      </c>
      <c r="E21" s="574"/>
      <c r="F21" s="542">
        <v>0.19809217610215502</v>
      </c>
      <c r="G21" s="574"/>
      <c r="H21" s="542">
        <f>取引基本表!BI21</f>
        <v>1.0263502350672903E-2</v>
      </c>
      <c r="I21" s="574"/>
      <c r="J21" s="542">
        <v>4.2301723309999997E-2</v>
      </c>
      <c r="K21" s="574"/>
      <c r="L21" s="542">
        <v>4.0042059074999997E-2</v>
      </c>
      <c r="N21" s="514"/>
      <c r="P21" s="514"/>
      <c r="Q21" s="515"/>
    </row>
    <row r="22" spans="1:17" s="63" customFormat="1" ht="11.25">
      <c r="A22" s="516" t="s">
        <v>107</v>
      </c>
      <c r="B22" s="242" t="s">
        <v>531</v>
      </c>
      <c r="C22" s="130"/>
      <c r="D22" s="542">
        <v>0.3382058470164197</v>
      </c>
      <c r="E22" s="574"/>
      <c r="F22" s="542">
        <v>0.31291549859831796</v>
      </c>
      <c r="G22" s="574"/>
      <c r="H22" s="542">
        <f>取引基本表!BI22</f>
        <v>1.2921910218575869E-2</v>
      </c>
      <c r="I22" s="574"/>
      <c r="J22" s="542">
        <v>5.2082498998999999E-2</v>
      </c>
      <c r="K22" s="574"/>
      <c r="L22" s="542">
        <v>5.1261513816999997E-2</v>
      </c>
      <c r="N22" s="514"/>
      <c r="P22" s="514"/>
      <c r="Q22" s="515"/>
    </row>
    <row r="23" spans="1:17" s="63" customFormat="1" ht="11.25">
      <c r="A23" s="516" t="s">
        <v>108</v>
      </c>
      <c r="B23" s="242" t="s">
        <v>39</v>
      </c>
      <c r="C23" s="130"/>
      <c r="D23" s="542">
        <v>0.28701210064192428</v>
      </c>
      <c r="E23" s="574"/>
      <c r="F23" s="542">
        <v>0.25461152512358887</v>
      </c>
      <c r="G23" s="574"/>
      <c r="H23" s="542">
        <f>取引基本表!BI23</f>
        <v>1.7724848230251646E-2</v>
      </c>
      <c r="I23" s="574"/>
      <c r="J23" s="542">
        <v>5.3604368037E-2</v>
      </c>
      <c r="K23" s="574"/>
      <c r="L23" s="542">
        <v>5.000737844E-2</v>
      </c>
      <c r="N23" s="514"/>
      <c r="P23" s="514"/>
      <c r="Q23" s="515"/>
    </row>
    <row r="24" spans="1:17" s="63" customFormat="1" ht="11.25">
      <c r="A24" s="516" t="s">
        <v>109</v>
      </c>
      <c r="B24" s="242" t="s">
        <v>28</v>
      </c>
      <c r="C24" s="130"/>
      <c r="D24" s="542">
        <v>0.44008047833602537</v>
      </c>
      <c r="E24" s="574"/>
      <c r="F24" s="542">
        <v>0.20784663776247556</v>
      </c>
      <c r="G24" s="574"/>
      <c r="H24" s="542">
        <f>取引基本表!BI24</f>
        <v>9.8508134234570281E-3</v>
      </c>
      <c r="I24" s="574"/>
      <c r="J24" s="542">
        <v>6.4535691009000001E-2</v>
      </c>
      <c r="K24" s="574"/>
      <c r="L24" s="542">
        <v>5.1962367877000003E-2</v>
      </c>
      <c r="N24" s="514"/>
      <c r="P24" s="514"/>
      <c r="Q24" s="515"/>
    </row>
    <row r="25" spans="1:17" s="63" customFormat="1" ht="11.25">
      <c r="A25" s="516" t="s">
        <v>110</v>
      </c>
      <c r="B25" s="242" t="s">
        <v>29</v>
      </c>
      <c r="C25" s="130"/>
      <c r="D25" s="542">
        <v>0.45254444185422144</v>
      </c>
      <c r="E25" s="574"/>
      <c r="F25" s="542">
        <v>0.33872757555536642</v>
      </c>
      <c r="G25" s="574"/>
      <c r="H25" s="542">
        <f>取引基本表!BI25</f>
        <v>0</v>
      </c>
      <c r="I25" s="574"/>
      <c r="J25" s="542">
        <v>8.5807510249000005E-2</v>
      </c>
      <c r="K25" s="574"/>
      <c r="L25" s="542">
        <v>7.3379373519999999E-2</v>
      </c>
      <c r="N25" s="514"/>
      <c r="P25" s="514"/>
      <c r="Q25" s="515"/>
    </row>
    <row r="26" spans="1:17" s="63" customFormat="1" ht="11.25">
      <c r="A26" s="516" t="s">
        <v>111</v>
      </c>
      <c r="B26" s="242" t="s">
        <v>30</v>
      </c>
      <c r="C26" s="130"/>
      <c r="D26" s="542">
        <v>0.34508960617223394</v>
      </c>
      <c r="E26" s="574"/>
      <c r="F26" s="542">
        <v>2.2192717538978855E-2</v>
      </c>
      <c r="G26" s="574"/>
      <c r="H26" s="542">
        <f>取引基本表!BI26</f>
        <v>2.3468539495365755E-2</v>
      </c>
      <c r="I26" s="574"/>
      <c r="J26" s="542">
        <v>2.986490991E-3</v>
      </c>
      <c r="K26" s="574"/>
      <c r="L26" s="542">
        <v>2.986490991E-3</v>
      </c>
      <c r="N26" s="514"/>
      <c r="P26" s="514"/>
      <c r="Q26" s="515"/>
    </row>
    <row r="27" spans="1:17" s="63" customFormat="1" ht="11.25">
      <c r="A27" s="516" t="s">
        <v>112</v>
      </c>
      <c r="B27" s="242" t="s">
        <v>113</v>
      </c>
      <c r="C27" s="130"/>
      <c r="D27" s="542">
        <v>0.50225222914251122</v>
      </c>
      <c r="E27" s="574"/>
      <c r="F27" s="542">
        <v>0.11754173549903037</v>
      </c>
      <c r="G27" s="574"/>
      <c r="H27" s="542">
        <f>取引基本表!BI27</f>
        <v>5.429703436815295E-3</v>
      </c>
      <c r="I27" s="574"/>
      <c r="J27" s="542">
        <v>1.8069136765E-2</v>
      </c>
      <c r="K27" s="574"/>
      <c r="L27" s="542">
        <v>1.8069136765E-2</v>
      </c>
      <c r="N27" s="514"/>
      <c r="P27" s="514"/>
      <c r="Q27" s="515"/>
    </row>
    <row r="28" spans="1:17" s="63" customFormat="1" ht="11.25">
      <c r="A28" s="516" t="s">
        <v>114</v>
      </c>
      <c r="B28" s="242" t="s">
        <v>115</v>
      </c>
      <c r="C28" s="130"/>
      <c r="D28" s="542">
        <v>0.63869059435423037</v>
      </c>
      <c r="E28" s="574"/>
      <c r="F28" s="542">
        <v>0.47148131972843133</v>
      </c>
      <c r="G28" s="574"/>
      <c r="H28" s="542">
        <f>取引基本表!BI28</f>
        <v>9.2522194972590951E-4</v>
      </c>
      <c r="I28" s="574"/>
      <c r="J28" s="542">
        <v>9.7923531980999998E-2</v>
      </c>
      <c r="K28" s="574"/>
      <c r="L28" s="542">
        <v>9.6585540159999997E-2</v>
      </c>
      <c r="N28" s="514"/>
      <c r="P28" s="514"/>
      <c r="Q28" s="515"/>
    </row>
    <row r="29" spans="1:17" s="63" customFormat="1" ht="11.25">
      <c r="A29" s="516" t="s">
        <v>116</v>
      </c>
      <c r="B29" s="242" t="s">
        <v>31</v>
      </c>
      <c r="C29" s="130"/>
      <c r="D29" s="542">
        <v>0.66269133264451807</v>
      </c>
      <c r="E29" s="574"/>
      <c r="F29" s="542">
        <v>0.42785248080016192</v>
      </c>
      <c r="G29" s="574"/>
      <c r="H29" s="542">
        <f>取引基本表!BI29</f>
        <v>0.15953116440133749</v>
      </c>
      <c r="I29" s="574"/>
      <c r="J29" s="542">
        <v>0.139747392976</v>
      </c>
      <c r="K29" s="574"/>
      <c r="L29" s="542">
        <v>0.12858931786</v>
      </c>
      <c r="N29" s="514"/>
      <c r="P29" s="514"/>
      <c r="Q29" s="515"/>
    </row>
    <row r="30" spans="1:17" s="63" customFormat="1" ht="11.25">
      <c r="A30" s="516" t="s">
        <v>117</v>
      </c>
      <c r="B30" s="242" t="s">
        <v>32</v>
      </c>
      <c r="C30" s="130"/>
      <c r="D30" s="542">
        <v>0.64194116832376014</v>
      </c>
      <c r="E30" s="574"/>
      <c r="F30" s="542">
        <v>0.30773919730588684</v>
      </c>
      <c r="G30" s="574"/>
      <c r="H30" s="542">
        <f>取引基本表!BI30</f>
        <v>5.6097791542741207E-2</v>
      </c>
      <c r="I30" s="574"/>
      <c r="J30" s="542">
        <v>5.4439892702000003E-2</v>
      </c>
      <c r="K30" s="574"/>
      <c r="L30" s="542">
        <v>5.1839446599E-2</v>
      </c>
      <c r="N30" s="514"/>
      <c r="P30" s="514"/>
      <c r="Q30" s="515"/>
    </row>
    <row r="31" spans="1:17" s="63" customFormat="1" ht="11.25">
      <c r="A31" s="516" t="s">
        <v>118</v>
      </c>
      <c r="B31" s="242" t="s">
        <v>33</v>
      </c>
      <c r="C31" s="130"/>
      <c r="D31" s="542">
        <v>0.80714958301784245</v>
      </c>
      <c r="E31" s="574"/>
      <c r="F31" s="542">
        <v>5.3927218119864694E-2</v>
      </c>
      <c r="G31" s="574"/>
      <c r="H31" s="542">
        <f>取引基本表!BI31</f>
        <v>0.20584342778427867</v>
      </c>
      <c r="I31" s="574"/>
      <c r="J31" s="542">
        <v>1.0683718028E-2</v>
      </c>
      <c r="K31" s="574"/>
      <c r="L31" s="542">
        <v>7.8672854930000001E-3</v>
      </c>
      <c r="N31" s="514"/>
      <c r="P31" s="514"/>
      <c r="Q31" s="515"/>
    </row>
    <row r="32" spans="1:17" s="63" customFormat="1" ht="11.25">
      <c r="A32" s="516" t="s">
        <v>119</v>
      </c>
      <c r="B32" s="242" t="s">
        <v>120</v>
      </c>
      <c r="C32" s="130"/>
      <c r="D32" s="542">
        <v>0.46804220028468663</v>
      </c>
      <c r="E32" s="574"/>
      <c r="F32" s="542">
        <v>0.23910355560162574</v>
      </c>
      <c r="G32" s="574"/>
      <c r="H32" s="542">
        <f>取引基本表!BI32</f>
        <v>5.4003822179885037E-2</v>
      </c>
      <c r="I32" s="574"/>
      <c r="J32" s="542">
        <v>6.1695084514999998E-2</v>
      </c>
      <c r="K32" s="574"/>
      <c r="L32" s="542">
        <v>5.8582298616999998E-2</v>
      </c>
      <c r="N32" s="514"/>
      <c r="P32" s="514"/>
      <c r="Q32" s="515"/>
    </row>
    <row r="33" spans="1:17" s="63" customFormat="1" ht="11.25">
      <c r="A33" s="516" t="s">
        <v>121</v>
      </c>
      <c r="B33" s="242" t="s">
        <v>122</v>
      </c>
      <c r="C33" s="130"/>
      <c r="D33" s="542">
        <v>0.51350681958422884</v>
      </c>
      <c r="E33" s="574"/>
      <c r="F33" s="542">
        <v>0.13993914505181182</v>
      </c>
      <c r="G33" s="574"/>
      <c r="H33" s="542">
        <f>取引基本表!BI33</f>
        <v>4.4818636058389094E-2</v>
      </c>
      <c r="I33" s="574"/>
      <c r="J33" s="542">
        <v>3.3322978061999999E-2</v>
      </c>
      <c r="K33" s="574"/>
      <c r="L33" s="542">
        <v>3.0035108623999999E-2</v>
      </c>
      <c r="N33" s="514"/>
      <c r="P33" s="514"/>
      <c r="Q33" s="515"/>
    </row>
    <row r="34" spans="1:17" s="63" customFormat="1" ht="11.25">
      <c r="A34" s="516" t="s">
        <v>123</v>
      </c>
      <c r="B34" s="242" t="s">
        <v>34</v>
      </c>
      <c r="C34" s="130"/>
      <c r="D34" s="542">
        <v>0.67128302433043063</v>
      </c>
      <c r="E34" s="574"/>
      <c r="F34" s="542">
        <v>0.36390342760476391</v>
      </c>
      <c r="G34" s="574"/>
      <c r="H34" s="542">
        <f>取引基本表!BI34</f>
        <v>3.610591085112351E-3</v>
      </c>
      <c r="I34" s="574"/>
      <c r="J34" s="542">
        <v>5.7346955573999998E-2</v>
      </c>
      <c r="K34" s="574"/>
      <c r="L34" s="542">
        <v>5.7346955573999998E-2</v>
      </c>
      <c r="N34" s="514"/>
      <c r="P34" s="514"/>
      <c r="Q34" s="515"/>
    </row>
    <row r="35" spans="1:17" s="63" customFormat="1" ht="11.25">
      <c r="A35" s="516" t="s">
        <v>124</v>
      </c>
      <c r="B35" s="242" t="s">
        <v>35</v>
      </c>
      <c r="C35" s="130"/>
      <c r="D35" s="542">
        <v>0.71788297406553381</v>
      </c>
      <c r="E35" s="574"/>
      <c r="F35" s="542">
        <v>0.52966884424368033</v>
      </c>
      <c r="G35" s="574"/>
      <c r="H35" s="542">
        <f>取引基本表!BI35</f>
        <v>3.4011605312862313E-2</v>
      </c>
      <c r="I35" s="574"/>
      <c r="J35" s="542">
        <v>8.5223878295E-2</v>
      </c>
      <c r="K35" s="574"/>
      <c r="L35" s="542">
        <v>8.5056252023999995E-2</v>
      </c>
      <c r="N35" s="514"/>
      <c r="P35" s="514"/>
      <c r="Q35" s="515"/>
    </row>
    <row r="36" spans="1:17" s="63" customFormat="1" ht="11.25">
      <c r="A36" s="516" t="s">
        <v>125</v>
      </c>
      <c r="B36" s="242" t="s">
        <v>126</v>
      </c>
      <c r="C36" s="130"/>
      <c r="D36" s="542">
        <v>0.5930750876211619</v>
      </c>
      <c r="E36" s="574"/>
      <c r="F36" s="542">
        <v>0.47641730689111667</v>
      </c>
      <c r="G36" s="574"/>
      <c r="H36" s="542">
        <f>取引基本表!BI36</f>
        <v>4.7048151344553701E-2</v>
      </c>
      <c r="I36" s="574"/>
      <c r="J36" s="542">
        <v>0.113985080367</v>
      </c>
      <c r="K36" s="574"/>
      <c r="L36" s="542">
        <v>0.10944414824699999</v>
      </c>
      <c r="N36" s="514"/>
      <c r="P36" s="514"/>
      <c r="Q36" s="515"/>
    </row>
    <row r="37" spans="1:17" s="63" customFormat="1" ht="13.15" customHeight="1">
      <c r="A37" s="516" t="s">
        <v>127</v>
      </c>
      <c r="B37" s="242" t="s">
        <v>532</v>
      </c>
      <c r="C37" s="130"/>
      <c r="D37" s="542">
        <v>0.58308705773580549</v>
      </c>
      <c r="E37" s="574"/>
      <c r="F37" s="542">
        <v>0.47478082847661346</v>
      </c>
      <c r="G37" s="574"/>
      <c r="H37" s="542">
        <f>取引基本表!BI37</f>
        <v>8.1117780532324341E-3</v>
      </c>
      <c r="I37" s="574"/>
      <c r="J37" s="542">
        <v>0.12879525829999999</v>
      </c>
      <c r="K37" s="574"/>
      <c r="L37" s="542">
        <v>0.119202892569</v>
      </c>
      <c r="N37" s="514"/>
      <c r="P37" s="514"/>
      <c r="Q37" s="515"/>
    </row>
    <row r="38" spans="1:17" s="63" customFormat="1" ht="11.25">
      <c r="A38" s="516" t="s">
        <v>128</v>
      </c>
      <c r="B38" s="242" t="s">
        <v>36</v>
      </c>
      <c r="C38" s="130"/>
      <c r="D38" s="542">
        <v>0.60825880705367585</v>
      </c>
      <c r="E38" s="574"/>
      <c r="F38" s="542">
        <v>0.35965210692297156</v>
      </c>
      <c r="G38" s="574"/>
      <c r="H38" s="542">
        <f>取引基本表!BI38</f>
        <v>1.3823801595192638E-2</v>
      </c>
      <c r="I38" s="574"/>
      <c r="J38" s="542">
        <v>0.128032607838</v>
      </c>
      <c r="K38" s="574"/>
      <c r="L38" s="542">
        <v>0.11191596213299999</v>
      </c>
      <c r="N38" s="514"/>
      <c r="P38" s="514"/>
      <c r="Q38" s="515"/>
    </row>
    <row r="39" spans="1:17" s="63" customFormat="1" ht="11.25">
      <c r="A39" s="516" t="s">
        <v>129</v>
      </c>
      <c r="B39" s="242" t="s">
        <v>37</v>
      </c>
      <c r="C39" s="130"/>
      <c r="D39" s="542">
        <v>0.55311513246883914</v>
      </c>
      <c r="E39" s="574"/>
      <c r="F39" s="542">
        <v>0.25933765762950345</v>
      </c>
      <c r="G39" s="574"/>
      <c r="H39" s="542">
        <f>取引基本表!BI39</f>
        <v>0.14226506112879095</v>
      </c>
      <c r="I39" s="574"/>
      <c r="J39" s="542">
        <v>0.15020023022199999</v>
      </c>
      <c r="K39" s="574"/>
      <c r="L39" s="542">
        <v>0.12762892296299999</v>
      </c>
      <c r="N39" s="514"/>
      <c r="P39" s="514"/>
      <c r="Q39" s="515"/>
    </row>
    <row r="40" spans="1:17" s="63" customFormat="1" ht="11.25">
      <c r="A40" s="516" t="s">
        <v>130</v>
      </c>
      <c r="B40" s="242" t="s">
        <v>38</v>
      </c>
      <c r="C40" s="130"/>
      <c r="D40" s="542">
        <v>0</v>
      </c>
      <c r="E40" s="574"/>
      <c r="F40" s="542">
        <v>0</v>
      </c>
      <c r="G40" s="574"/>
      <c r="H40" s="542">
        <f>取引基本表!BI40</f>
        <v>0</v>
      </c>
      <c r="I40" s="574"/>
      <c r="J40" s="542">
        <v>0</v>
      </c>
      <c r="K40" s="574"/>
      <c r="L40" s="542">
        <v>0</v>
      </c>
      <c r="N40" s="514"/>
      <c r="P40" s="514"/>
      <c r="Q40" s="515"/>
    </row>
    <row r="41" spans="1:17" s="63" customFormat="1" ht="11.25">
      <c r="A41" s="517" t="s">
        <v>131</v>
      </c>
      <c r="B41" s="243" t="s">
        <v>13</v>
      </c>
      <c r="C41" s="518"/>
      <c r="D41" s="550">
        <v>0.38543615857337138</v>
      </c>
      <c r="E41" s="574"/>
      <c r="F41" s="550">
        <v>1.2081147683466773E-2</v>
      </c>
      <c r="G41" s="574"/>
      <c r="H41" s="550">
        <f>取引基本表!BI41</f>
        <v>3.0390256614788974E-5</v>
      </c>
      <c r="I41" s="574"/>
      <c r="J41" s="550">
        <v>2.1984314450000002E-3</v>
      </c>
      <c r="K41" s="574"/>
      <c r="L41" s="550">
        <v>2.188206182E-3</v>
      </c>
      <c r="N41" s="514"/>
      <c r="P41" s="514"/>
      <c r="Q41" s="515"/>
    </row>
    <row r="42" spans="1:17">
      <c r="Q42" s="247"/>
    </row>
    <row r="43" spans="1:17">
      <c r="Q43" s="247"/>
    </row>
    <row r="44" spans="1:17">
      <c r="Q44" s="247"/>
    </row>
    <row r="45" spans="1:17">
      <c r="Q45" s="247"/>
    </row>
    <row r="46" spans="1:17">
      <c r="Q46" s="247"/>
    </row>
    <row r="47" spans="1:17">
      <c r="Q47" s="247"/>
    </row>
    <row r="48" spans="1:17">
      <c r="Q48" s="247"/>
    </row>
    <row r="49" spans="17:17">
      <c r="Q49" s="247"/>
    </row>
    <row r="50" spans="17:17">
      <c r="Q50" s="247"/>
    </row>
    <row r="51" spans="17:17">
      <c r="Q51" s="247"/>
    </row>
    <row r="52" spans="17:17">
      <c r="Q52" s="247"/>
    </row>
    <row r="53" spans="17:17">
      <c r="Q53" s="247"/>
    </row>
    <row r="54" spans="17:17">
      <c r="Q54" s="247"/>
    </row>
    <row r="55" spans="17:17">
      <c r="Q55" s="247"/>
    </row>
    <row r="56" spans="17:17">
      <c r="Q56" s="247"/>
    </row>
    <row r="57" spans="17:17">
      <c r="Q57" s="247"/>
    </row>
    <row r="58" spans="17:17">
      <c r="Q58" s="247"/>
    </row>
    <row r="59" spans="17:17">
      <c r="Q59" s="247"/>
    </row>
    <row r="60" spans="17:17">
      <c r="Q60" s="247"/>
    </row>
    <row r="61" spans="17:17">
      <c r="Q61" s="247"/>
    </row>
    <row r="62" spans="17:17">
      <c r="Q62" s="247"/>
    </row>
    <row r="63" spans="17:17">
      <c r="Q63" s="247"/>
    </row>
    <row r="64" spans="17:17">
      <c r="Q64" s="247"/>
    </row>
    <row r="65" spans="17:17">
      <c r="Q65" s="247"/>
    </row>
    <row r="66" spans="17:17">
      <c r="Q66" s="247"/>
    </row>
    <row r="67" spans="17:17">
      <c r="Q67" s="247"/>
    </row>
    <row r="68" spans="17:17">
      <c r="Q68" s="247"/>
    </row>
    <row r="69" spans="17:17">
      <c r="Q69" s="247"/>
    </row>
    <row r="70" spans="17:17">
      <c r="Q70" s="247"/>
    </row>
    <row r="71" spans="17:17">
      <c r="Q71" s="247"/>
    </row>
    <row r="72" spans="17:17">
      <c r="Q72" s="247"/>
    </row>
    <row r="73" spans="17:17">
      <c r="Q73" s="247"/>
    </row>
    <row r="74" spans="17:17">
      <c r="Q74" s="247"/>
    </row>
    <row r="75" spans="17:17">
      <c r="Q75" s="247"/>
    </row>
    <row r="76" spans="17:17">
      <c r="Q76" s="247"/>
    </row>
    <row r="77" spans="17:17">
      <c r="Q77" s="247"/>
    </row>
    <row r="78" spans="17:17">
      <c r="Q78" s="247"/>
    </row>
    <row r="79" spans="17:17">
      <c r="Q79" s="247"/>
    </row>
  </sheetData>
  <sheetProtection sheet="1"/>
  <mergeCells count="6">
    <mergeCell ref="H3:H4"/>
    <mergeCell ref="J3:J4"/>
    <mergeCell ref="L3:L4"/>
    <mergeCell ref="C3:C4"/>
    <mergeCell ref="D3:D4"/>
    <mergeCell ref="F3:F4"/>
  </mergeCells>
  <phoneticPr fontId="1"/>
  <conditionalFormatting sqref="H1:H2">
    <cfRule type="cellIs" dxfId="0" priority="1" operator="equal">
      <formula>"NO"</formula>
    </cfRule>
  </conditionalFormatting>
  <printOptions horizontalCentered="1"/>
  <pageMargins left="0.47244094488188981" right="0.31496062992125984" top="0.78740157480314965" bottom="0.39370078740157483" header="0.19685039370078741" footer="0.19685039370078741"/>
  <pageSetup paperSize="9" orientation="landscape" blackAndWhite="1" r:id="rId1"/>
  <headerFooter scaleWithDoc="0" alignWithMargins="0">
    <oddFooter>&amp;C&amp;9&amp;P／&amp;N&amp;R&amp;9&amp;F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72"/>
  <sheetViews>
    <sheetView showGridLines="0" zoomScaleNormal="100" zoomScaleSheetLayoutView="100" workbookViewId="0">
      <selection activeCell="B1" sqref="B1"/>
    </sheetView>
  </sheetViews>
  <sheetFormatPr defaultColWidth="12.625" defaultRowHeight="13.5"/>
  <cols>
    <col min="1" max="8" width="2.125" style="95" customWidth="1"/>
    <col min="9" max="9" width="23.625" style="95" customWidth="1"/>
    <col min="10" max="10" width="0.875" style="95" customWidth="1"/>
    <col min="11" max="12" width="7.75" style="124" customWidth="1"/>
    <col min="13" max="13" width="12.625" style="124" customWidth="1"/>
    <col min="14" max="14" width="7.125" style="124" customWidth="1"/>
    <col min="15" max="15" width="13.625" style="124" customWidth="1"/>
    <col min="16" max="16" width="5.5" style="124" customWidth="1"/>
    <col min="17" max="17" width="7.375" style="124" customWidth="1"/>
    <col min="18" max="19" width="10.625" style="124" customWidth="1"/>
    <col min="20" max="20" width="14.5" style="124" customWidth="1"/>
    <col min="21" max="21" width="3.625" style="125" customWidth="1"/>
    <col min="22" max="185" width="8.875" style="95" customWidth="1"/>
    <col min="186" max="191" width="0" style="95" hidden="1" customWidth="1"/>
    <col min="192" max="199" width="2.125" style="95" customWidth="1"/>
    <col min="200" max="200" width="23.625" style="95" customWidth="1"/>
    <col min="201" max="201" width="0.875" style="95" customWidth="1"/>
    <col min="202" max="220" width="12.625" style="95" customWidth="1"/>
    <col min="221" max="237" width="13.625" style="95" customWidth="1"/>
    <col min="238" max="253" width="14.125" style="95" customWidth="1"/>
    <col min="254" max="16384" width="12.625" style="95"/>
  </cols>
  <sheetData>
    <row r="1" spans="1:21" ht="17.25">
      <c r="A1" s="227"/>
      <c r="B1" s="227" t="s">
        <v>606</v>
      </c>
      <c r="K1" s="230"/>
    </row>
    <row r="2" spans="1:21" ht="33" customHeight="1">
      <c r="A2" s="227"/>
      <c r="D2" s="725" t="s">
        <v>574</v>
      </c>
      <c r="E2" s="725"/>
      <c r="F2" s="725"/>
      <c r="G2" s="725"/>
      <c r="H2" s="725"/>
      <c r="I2" s="725"/>
      <c r="J2" s="725"/>
      <c r="K2" s="725"/>
      <c r="L2" s="725"/>
      <c r="M2" s="725"/>
      <c r="N2" s="725"/>
      <c r="O2" s="725"/>
    </row>
    <row r="3" spans="1:21" ht="24">
      <c r="A3" s="92"/>
      <c r="B3" s="92"/>
      <c r="C3" s="92"/>
      <c r="D3" s="92"/>
      <c r="E3" s="92"/>
      <c r="F3" s="92"/>
      <c r="G3" s="92"/>
      <c r="H3" s="92"/>
      <c r="I3" s="226" t="s">
        <v>230</v>
      </c>
      <c r="J3" s="92"/>
      <c r="K3" s="97"/>
      <c r="L3" s="96"/>
      <c r="M3" s="96"/>
      <c r="N3" s="93"/>
      <c r="O3" s="93"/>
      <c r="P3" s="93"/>
      <c r="Q3" s="93"/>
      <c r="R3" s="93"/>
      <c r="S3" s="93"/>
      <c r="T3" s="93"/>
      <c r="U3" s="94"/>
    </row>
    <row r="4" spans="1:21" s="98" customFormat="1" ht="27" customHeight="1">
      <c r="B4" s="96"/>
      <c r="C4" s="96"/>
      <c r="D4" s="96"/>
      <c r="E4" s="96"/>
      <c r="F4" s="96"/>
      <c r="G4" s="96"/>
      <c r="H4" s="96"/>
      <c r="I4" s="96"/>
      <c r="J4" s="96"/>
      <c r="K4" s="93"/>
      <c r="L4" s="93"/>
      <c r="M4" s="93"/>
      <c r="N4" s="97"/>
      <c r="O4" s="229" t="s">
        <v>437</v>
      </c>
      <c r="P4" s="97"/>
      <c r="R4" s="97"/>
      <c r="S4" s="97"/>
      <c r="T4" s="97"/>
      <c r="U4" s="99"/>
    </row>
    <row r="5" spans="1:21" ht="16.899999999999999" customHeight="1">
      <c r="A5" s="92"/>
      <c r="B5" s="92"/>
      <c r="C5" s="92"/>
      <c r="D5" s="92"/>
      <c r="E5" s="92"/>
      <c r="F5" s="92"/>
      <c r="G5" s="92"/>
      <c r="H5" s="92"/>
      <c r="I5" s="92"/>
      <c r="J5" s="92"/>
      <c r="K5" s="101"/>
      <c r="L5" s="100"/>
      <c r="M5" s="100"/>
      <c r="N5" s="93"/>
      <c r="O5" s="93"/>
      <c r="P5" s="93"/>
      <c r="Q5" s="93"/>
      <c r="R5" s="93"/>
      <c r="S5" s="93"/>
      <c r="T5" s="93"/>
      <c r="U5" s="94"/>
    </row>
    <row r="6" spans="1:21" s="102" customFormat="1" ht="17.45" customHeight="1">
      <c r="B6" s="100"/>
      <c r="C6" s="100"/>
      <c r="D6" s="100"/>
      <c r="E6" s="100"/>
      <c r="F6" s="100"/>
      <c r="G6" s="100"/>
      <c r="H6" s="100"/>
      <c r="I6" s="100"/>
      <c r="J6" s="100"/>
      <c r="K6" s="93"/>
      <c r="L6" s="131" t="s">
        <v>229</v>
      </c>
      <c r="M6" s="131">
        <f>M64</f>
        <v>285208</v>
      </c>
      <c r="N6" s="131"/>
      <c r="O6" s="131">
        <f>O64</f>
        <v>238629</v>
      </c>
      <c r="P6" s="101"/>
      <c r="Q6" s="101"/>
      <c r="R6" s="101"/>
      <c r="S6" s="101"/>
      <c r="T6" s="101"/>
      <c r="U6" s="103"/>
    </row>
    <row r="7" spans="1:21" ht="15" customHeight="1">
      <c r="A7" s="92"/>
      <c r="B7" s="92"/>
      <c r="C7" s="92"/>
      <c r="D7" s="92"/>
      <c r="E7" s="92"/>
      <c r="F7" s="92"/>
      <c r="G7" s="92"/>
      <c r="H7" s="92"/>
      <c r="I7" s="92"/>
      <c r="J7" s="92"/>
      <c r="L7" s="174" t="s">
        <v>428</v>
      </c>
      <c r="M7" s="174">
        <f>M24</f>
        <v>482708</v>
      </c>
      <c r="N7" s="132"/>
      <c r="O7" s="174">
        <f>O24</f>
        <v>460793</v>
      </c>
      <c r="P7" s="93"/>
      <c r="Q7" s="93"/>
      <c r="R7" s="93"/>
      <c r="S7" s="93"/>
      <c r="T7" s="93"/>
      <c r="U7" s="94"/>
    </row>
    <row r="8" spans="1:21" s="108" customFormat="1" ht="15.75" customHeight="1">
      <c r="A8" s="104"/>
      <c r="B8" s="133"/>
      <c r="C8" s="726" t="s">
        <v>552</v>
      </c>
      <c r="D8" s="727"/>
      <c r="E8" s="727"/>
      <c r="F8" s="727"/>
      <c r="G8" s="727"/>
      <c r="H8" s="727"/>
      <c r="I8" s="728"/>
      <c r="J8" s="133"/>
      <c r="K8" s="105"/>
      <c r="L8" s="134" t="s">
        <v>479</v>
      </c>
      <c r="M8" s="315">
        <f>M6/M7</f>
        <v>0.59084995483812164</v>
      </c>
      <c r="N8" s="315"/>
      <c r="O8" s="315">
        <f>O6/O7</f>
        <v>0.51786593980377305</v>
      </c>
      <c r="P8" s="106"/>
      <c r="Q8" s="106"/>
      <c r="R8" s="106"/>
      <c r="S8" s="106"/>
      <c r="U8" s="107"/>
    </row>
    <row r="9" spans="1:21" s="108" customFormat="1" ht="15.75" customHeight="1">
      <c r="A9" s="316"/>
      <c r="B9" s="317"/>
      <c r="C9" s="729" t="s">
        <v>553</v>
      </c>
      <c r="D9" s="730"/>
      <c r="E9" s="730"/>
      <c r="F9" s="730"/>
      <c r="G9" s="730"/>
      <c r="H9" s="730"/>
      <c r="I9" s="731"/>
      <c r="J9" s="317"/>
      <c r="K9" s="134"/>
      <c r="L9" s="134"/>
      <c r="M9" s="134"/>
      <c r="N9" s="134"/>
      <c r="O9" s="134"/>
      <c r="P9" s="109"/>
      <c r="Q9" s="109"/>
      <c r="R9" s="109"/>
      <c r="S9" s="109"/>
      <c r="T9" s="135"/>
      <c r="U9" s="107"/>
    </row>
    <row r="10" spans="1:21" s="111" customFormat="1" ht="17.25" customHeight="1">
      <c r="A10" s="318"/>
      <c r="B10" s="732" t="s">
        <v>231</v>
      </c>
      <c r="C10" s="732"/>
      <c r="D10" s="732"/>
      <c r="E10" s="732"/>
      <c r="F10" s="732"/>
      <c r="G10" s="732"/>
      <c r="H10" s="732"/>
      <c r="I10" s="732"/>
      <c r="J10" s="733"/>
      <c r="K10" s="738" t="s">
        <v>232</v>
      </c>
      <c r="L10" s="739"/>
      <c r="M10" s="739"/>
      <c r="N10" s="722" t="s">
        <v>429</v>
      </c>
      <c r="O10" s="723"/>
      <c r="P10" s="110"/>
    </row>
    <row r="11" spans="1:21" ht="13.5" customHeight="1">
      <c r="A11" s="319"/>
      <c r="B11" s="734"/>
      <c r="C11" s="734"/>
      <c r="D11" s="734"/>
      <c r="E11" s="734"/>
      <c r="F11" s="734"/>
      <c r="G11" s="734"/>
      <c r="H11" s="734"/>
      <c r="I11" s="734"/>
      <c r="J11" s="735"/>
      <c r="K11" s="320"/>
      <c r="L11" s="321"/>
      <c r="M11" s="357" t="s">
        <v>233</v>
      </c>
      <c r="N11" s="322"/>
      <c r="O11" s="358" t="s">
        <v>234</v>
      </c>
      <c r="P11" s="110"/>
      <c r="Q11" s="95"/>
      <c r="R11" s="95"/>
      <c r="S11" s="95"/>
      <c r="T11" s="95"/>
      <c r="U11" s="95"/>
    </row>
    <row r="12" spans="1:21" ht="13.5" customHeight="1">
      <c r="A12" s="319"/>
      <c r="B12" s="734"/>
      <c r="C12" s="734"/>
      <c r="D12" s="734"/>
      <c r="E12" s="734"/>
      <c r="F12" s="734"/>
      <c r="G12" s="734"/>
      <c r="H12" s="734"/>
      <c r="I12" s="734"/>
      <c r="J12" s="735"/>
      <c r="K12" s="323"/>
      <c r="L12" s="324"/>
      <c r="M12" s="359"/>
      <c r="N12" s="325"/>
      <c r="O12" s="360"/>
      <c r="P12" s="110"/>
      <c r="Q12" s="95"/>
      <c r="R12" s="95"/>
      <c r="S12" s="95"/>
      <c r="T12" s="95"/>
      <c r="U12" s="95"/>
    </row>
    <row r="13" spans="1:21" ht="13.5" customHeight="1">
      <c r="A13" s="319"/>
      <c r="B13" s="734"/>
      <c r="C13" s="734"/>
      <c r="D13" s="734"/>
      <c r="E13" s="734"/>
      <c r="F13" s="734"/>
      <c r="G13" s="734"/>
      <c r="H13" s="734"/>
      <c r="I13" s="734"/>
      <c r="J13" s="735"/>
      <c r="K13" s="250"/>
      <c r="L13" s="136"/>
      <c r="M13" s="359"/>
      <c r="N13" s="325"/>
      <c r="O13" s="360"/>
      <c r="P13" s="110"/>
      <c r="Q13" s="95"/>
      <c r="R13" s="95"/>
      <c r="S13" s="95"/>
      <c r="T13" s="95"/>
      <c r="U13" s="95"/>
    </row>
    <row r="14" spans="1:21" ht="15" customHeight="1">
      <c r="A14" s="319"/>
      <c r="B14" s="734"/>
      <c r="C14" s="734"/>
      <c r="D14" s="734"/>
      <c r="E14" s="734"/>
      <c r="F14" s="734"/>
      <c r="G14" s="734"/>
      <c r="H14" s="734"/>
      <c r="I14" s="734"/>
      <c r="J14" s="735"/>
      <c r="K14" s="250"/>
      <c r="L14" s="136"/>
      <c r="M14" s="359"/>
      <c r="N14" s="137"/>
      <c r="O14" s="361"/>
      <c r="P14" s="110"/>
      <c r="Q14" s="95"/>
      <c r="R14" s="95"/>
      <c r="S14" s="95"/>
      <c r="T14" s="95"/>
      <c r="U14" s="95"/>
    </row>
    <row r="15" spans="1:21" s="111" customFormat="1" ht="15" customHeight="1">
      <c r="A15" s="318"/>
      <c r="B15" s="736"/>
      <c r="C15" s="736"/>
      <c r="D15" s="736"/>
      <c r="E15" s="736"/>
      <c r="F15" s="736"/>
      <c r="G15" s="736"/>
      <c r="H15" s="736"/>
      <c r="I15" s="736"/>
      <c r="J15" s="737"/>
      <c r="K15" s="251"/>
      <c r="L15" s="138"/>
      <c r="M15" s="362" t="s">
        <v>423</v>
      </c>
      <c r="N15" s="139"/>
      <c r="O15" s="363" t="s">
        <v>424</v>
      </c>
      <c r="P15" s="110"/>
    </row>
    <row r="16" spans="1:21" s="113" customFormat="1" ht="15" customHeight="1">
      <c r="A16" s="326"/>
      <c r="B16" s="721" t="s">
        <v>557</v>
      </c>
      <c r="C16" s="721"/>
      <c r="D16" s="721"/>
      <c r="E16" s="721"/>
      <c r="F16" s="721"/>
      <c r="G16" s="721"/>
      <c r="H16" s="721"/>
      <c r="I16" s="724"/>
      <c r="J16" s="337"/>
      <c r="K16" s="327"/>
      <c r="L16" s="327"/>
      <c r="M16" s="353">
        <v>3881</v>
      </c>
      <c r="N16" s="327"/>
      <c r="O16" s="353">
        <v>155</v>
      </c>
      <c r="P16" s="140"/>
      <c r="Q16" s="141"/>
      <c r="R16" s="141"/>
      <c r="S16" s="141"/>
      <c r="T16" s="141"/>
      <c r="U16" s="112"/>
    </row>
    <row r="17" spans="1:21" s="115" customFormat="1" ht="15" customHeight="1">
      <c r="A17" s="318"/>
      <c r="B17" s="719" t="s">
        <v>235</v>
      </c>
      <c r="C17" s="719"/>
      <c r="D17" s="719"/>
      <c r="E17" s="719"/>
      <c r="F17" s="719"/>
      <c r="G17" s="719"/>
      <c r="H17" s="719"/>
      <c r="I17" s="720"/>
      <c r="J17" s="339"/>
      <c r="K17" s="328"/>
      <c r="L17" s="328"/>
      <c r="M17" s="364">
        <v>1098</v>
      </c>
      <c r="N17" s="328"/>
      <c r="O17" s="364">
        <v>56</v>
      </c>
      <c r="P17" s="142"/>
      <c r="Q17" s="143"/>
      <c r="R17" s="143"/>
      <c r="S17" s="143"/>
      <c r="T17" s="143"/>
      <c r="U17" s="114"/>
    </row>
    <row r="18" spans="1:21" s="113" customFormat="1" ht="15" customHeight="1">
      <c r="A18" s="326"/>
      <c r="B18" s="721" t="s">
        <v>558</v>
      </c>
      <c r="C18" s="721"/>
      <c r="D18" s="721"/>
      <c r="E18" s="721"/>
      <c r="F18" s="721"/>
      <c r="G18" s="721"/>
      <c r="H18" s="721"/>
      <c r="I18" s="721"/>
      <c r="J18" s="337"/>
      <c r="K18" s="329"/>
      <c r="L18" s="329"/>
      <c r="M18" s="365">
        <v>2.58</v>
      </c>
      <c r="N18" s="329"/>
      <c r="O18" s="365">
        <v>2.04</v>
      </c>
      <c r="P18" s="140"/>
      <c r="Q18" s="141"/>
      <c r="R18" s="141"/>
      <c r="S18" s="141"/>
      <c r="T18" s="141"/>
      <c r="U18" s="112"/>
    </row>
    <row r="19" spans="1:21" s="115" customFormat="1" ht="15" customHeight="1">
      <c r="A19" s="318"/>
      <c r="B19" s="719" t="s">
        <v>425</v>
      </c>
      <c r="C19" s="719"/>
      <c r="D19" s="719"/>
      <c r="E19" s="719"/>
      <c r="F19" s="719"/>
      <c r="G19" s="719"/>
      <c r="H19" s="719"/>
      <c r="I19" s="719"/>
      <c r="J19" s="339"/>
      <c r="K19" s="330"/>
      <c r="L19" s="330"/>
      <c r="M19" s="366">
        <v>1.46</v>
      </c>
      <c r="N19" s="330"/>
      <c r="O19" s="366">
        <v>1.31</v>
      </c>
      <c r="P19" s="142"/>
      <c r="Q19" s="143"/>
      <c r="R19" s="143"/>
      <c r="S19" s="143"/>
      <c r="T19" s="143"/>
      <c r="U19" s="114"/>
    </row>
    <row r="20" spans="1:21" s="115" customFormat="1" ht="15" customHeight="1">
      <c r="A20" s="318"/>
      <c r="B20" s="719" t="s">
        <v>426</v>
      </c>
      <c r="C20" s="719"/>
      <c r="D20" s="719"/>
      <c r="E20" s="719"/>
      <c r="F20" s="719"/>
      <c r="G20" s="719"/>
      <c r="H20" s="719"/>
      <c r="I20" s="719"/>
      <c r="J20" s="339"/>
      <c r="K20" s="331"/>
      <c r="L20" s="331"/>
      <c r="M20" s="367">
        <v>46.2</v>
      </c>
      <c r="N20" s="331"/>
      <c r="O20" s="367">
        <v>43.7</v>
      </c>
      <c r="P20" s="142"/>
      <c r="Q20" s="143"/>
      <c r="R20" s="143"/>
      <c r="S20" s="143"/>
      <c r="T20" s="143"/>
      <c r="U20" s="114"/>
    </row>
    <row r="21" spans="1:21" s="115" customFormat="1" ht="15" customHeight="1">
      <c r="A21" s="318"/>
      <c r="B21" s="719" t="s">
        <v>559</v>
      </c>
      <c r="C21" s="719"/>
      <c r="D21" s="719"/>
      <c r="E21" s="719"/>
      <c r="F21" s="719"/>
      <c r="G21" s="719"/>
      <c r="H21" s="719"/>
      <c r="I21" s="719"/>
      <c r="J21" s="339"/>
      <c r="K21" s="331"/>
      <c r="L21" s="331"/>
      <c r="M21" s="367">
        <v>59</v>
      </c>
      <c r="N21" s="331"/>
      <c r="O21" s="367">
        <v>46.9</v>
      </c>
      <c r="P21" s="142"/>
      <c r="Q21" s="143"/>
      <c r="R21" s="143"/>
      <c r="S21" s="143"/>
      <c r="T21" s="143"/>
      <c r="U21" s="114"/>
    </row>
    <row r="22" spans="1:21" s="115" customFormat="1" ht="15" customHeight="1">
      <c r="A22" s="318"/>
      <c r="B22" s="740" t="s">
        <v>560</v>
      </c>
      <c r="C22" s="740"/>
      <c r="D22" s="740"/>
      <c r="E22" s="740"/>
      <c r="F22" s="740"/>
      <c r="G22" s="740"/>
      <c r="H22" s="740"/>
      <c r="I22" s="740"/>
      <c r="J22" s="339"/>
      <c r="K22" s="331"/>
      <c r="L22" s="331"/>
      <c r="M22" s="367">
        <v>36</v>
      </c>
      <c r="N22" s="331"/>
      <c r="O22" s="367">
        <v>53.9</v>
      </c>
      <c r="P22" s="142"/>
      <c r="Q22" s="143"/>
      <c r="R22" s="143"/>
      <c r="S22" s="143"/>
      <c r="T22" s="143"/>
      <c r="U22" s="114"/>
    </row>
    <row r="23" spans="1:21" s="113" customFormat="1" ht="15" customHeight="1">
      <c r="A23" s="326"/>
      <c r="B23" s="721" t="s">
        <v>427</v>
      </c>
      <c r="C23" s="721"/>
      <c r="D23" s="721"/>
      <c r="E23" s="721"/>
      <c r="F23" s="721"/>
      <c r="G23" s="721"/>
      <c r="H23" s="721"/>
      <c r="I23" s="724"/>
      <c r="J23" s="337"/>
      <c r="K23" s="327"/>
      <c r="L23" s="327"/>
      <c r="M23" s="353">
        <v>917332</v>
      </c>
      <c r="N23" s="327"/>
      <c r="O23" s="353">
        <v>847052</v>
      </c>
      <c r="P23" s="140"/>
      <c r="Q23" s="144"/>
      <c r="R23" s="144"/>
      <c r="S23" s="144"/>
      <c r="T23" s="144"/>
      <c r="U23" s="112"/>
    </row>
    <row r="24" spans="1:21" s="113" customFormat="1" ht="15" customHeight="1">
      <c r="A24" s="326"/>
      <c r="B24" s="340"/>
      <c r="C24" s="721" t="s">
        <v>236</v>
      </c>
      <c r="D24" s="721"/>
      <c r="E24" s="721"/>
      <c r="F24" s="721"/>
      <c r="G24" s="721"/>
      <c r="H24" s="721"/>
      <c r="I24" s="724"/>
      <c r="J24" s="337"/>
      <c r="K24" s="327"/>
      <c r="L24" s="327"/>
      <c r="M24" s="351">
        <v>482708</v>
      </c>
      <c r="N24" s="327"/>
      <c r="O24" s="351">
        <v>460793</v>
      </c>
      <c r="P24" s="140"/>
      <c r="Q24" s="141"/>
      <c r="R24" s="141"/>
      <c r="S24" s="141"/>
      <c r="T24" s="141"/>
      <c r="U24" s="112"/>
    </row>
    <row r="25" spans="1:21" s="113" customFormat="1" ht="15" customHeight="1">
      <c r="A25" s="326"/>
      <c r="B25" s="340"/>
      <c r="C25" s="340"/>
      <c r="D25" s="721" t="s">
        <v>237</v>
      </c>
      <c r="E25" s="721"/>
      <c r="F25" s="721"/>
      <c r="G25" s="721"/>
      <c r="H25" s="721"/>
      <c r="I25" s="724"/>
      <c r="J25" s="337"/>
      <c r="K25" s="327"/>
      <c r="L25" s="327"/>
      <c r="M25" s="353">
        <v>476613</v>
      </c>
      <c r="N25" s="327"/>
      <c r="O25" s="353">
        <v>457161</v>
      </c>
      <c r="P25" s="140"/>
      <c r="Q25" s="141"/>
      <c r="R25" s="141"/>
      <c r="S25" s="141"/>
      <c r="T25" s="141"/>
      <c r="U25" s="112"/>
    </row>
    <row r="26" spans="1:21" s="113" customFormat="1" ht="15" customHeight="1">
      <c r="A26" s="326"/>
      <c r="B26" s="340"/>
      <c r="C26" s="340"/>
      <c r="D26" s="340"/>
      <c r="E26" s="721" t="s">
        <v>238</v>
      </c>
      <c r="F26" s="721"/>
      <c r="G26" s="721"/>
      <c r="H26" s="721"/>
      <c r="I26" s="724"/>
      <c r="J26" s="337"/>
      <c r="K26" s="327"/>
      <c r="L26" s="327"/>
      <c r="M26" s="353">
        <v>454799</v>
      </c>
      <c r="N26" s="327"/>
      <c r="O26" s="353">
        <v>448872</v>
      </c>
      <c r="P26" s="140"/>
      <c r="Q26" s="141"/>
      <c r="R26" s="141"/>
      <c r="S26" s="141"/>
      <c r="T26" s="141"/>
      <c r="U26" s="112"/>
    </row>
    <row r="27" spans="1:21" s="115" customFormat="1" ht="15" customHeight="1">
      <c r="A27" s="318"/>
      <c r="B27" s="341"/>
      <c r="C27" s="341"/>
      <c r="D27" s="341"/>
      <c r="E27" s="341"/>
      <c r="F27" s="719" t="s">
        <v>239</v>
      </c>
      <c r="G27" s="719"/>
      <c r="H27" s="719"/>
      <c r="I27" s="720"/>
      <c r="J27" s="339"/>
      <c r="K27" s="328"/>
      <c r="L27" s="328"/>
      <c r="M27" s="364">
        <v>409351</v>
      </c>
      <c r="N27" s="328"/>
      <c r="O27" s="364">
        <v>411355</v>
      </c>
      <c r="P27" s="142"/>
      <c r="Q27" s="143"/>
      <c r="R27" s="143"/>
      <c r="S27" s="143"/>
      <c r="T27" s="143"/>
      <c r="U27" s="114"/>
    </row>
    <row r="28" spans="1:21" s="115" customFormat="1" ht="15" customHeight="1">
      <c r="A28" s="318"/>
      <c r="B28" s="341"/>
      <c r="C28" s="341"/>
      <c r="D28" s="341"/>
      <c r="E28" s="341"/>
      <c r="F28" s="341"/>
      <c r="G28" s="341"/>
      <c r="H28" s="719" t="s">
        <v>240</v>
      </c>
      <c r="I28" s="720"/>
      <c r="J28" s="339"/>
      <c r="K28" s="328"/>
      <c r="L28" s="328"/>
      <c r="M28" s="364">
        <v>366846</v>
      </c>
      <c r="N28" s="328"/>
      <c r="O28" s="364">
        <v>371993</v>
      </c>
      <c r="P28" s="142"/>
      <c r="Q28" s="143"/>
      <c r="R28" s="143"/>
      <c r="S28" s="143"/>
      <c r="T28" s="143"/>
      <c r="U28" s="114"/>
    </row>
    <row r="29" spans="1:21" s="115" customFormat="1" ht="15" customHeight="1">
      <c r="A29" s="318"/>
      <c r="B29" s="341"/>
      <c r="C29" s="341"/>
      <c r="D29" s="341"/>
      <c r="E29" s="341"/>
      <c r="F29" s="341"/>
      <c r="G29" s="719" t="s">
        <v>241</v>
      </c>
      <c r="H29" s="719"/>
      <c r="I29" s="720"/>
      <c r="J29" s="339"/>
      <c r="K29" s="328"/>
      <c r="L29" s="328"/>
      <c r="M29" s="364">
        <v>349609</v>
      </c>
      <c r="N29" s="328"/>
      <c r="O29" s="364">
        <v>346416</v>
      </c>
      <c r="P29" s="142"/>
      <c r="Q29" s="143"/>
      <c r="R29" s="143"/>
      <c r="S29" s="143"/>
      <c r="T29" s="143"/>
      <c r="U29" s="114"/>
    </row>
    <row r="30" spans="1:21" s="115" customFormat="1" ht="15" customHeight="1">
      <c r="A30" s="318"/>
      <c r="B30" s="341"/>
      <c r="C30" s="341"/>
      <c r="D30" s="341"/>
      <c r="E30" s="341"/>
      <c r="F30" s="341"/>
      <c r="G30" s="719" t="s">
        <v>242</v>
      </c>
      <c r="H30" s="719"/>
      <c r="I30" s="720"/>
      <c r="J30" s="339"/>
      <c r="K30" s="328"/>
      <c r="L30" s="328"/>
      <c r="M30" s="364">
        <v>3530</v>
      </c>
      <c r="N30" s="328"/>
      <c r="O30" s="364">
        <v>3541</v>
      </c>
      <c r="P30" s="142"/>
      <c r="Q30" s="143"/>
      <c r="R30" s="143"/>
      <c r="S30" s="143"/>
      <c r="T30" s="143"/>
      <c r="U30" s="114"/>
    </row>
    <row r="31" spans="1:21" s="115" customFormat="1" ht="15" customHeight="1">
      <c r="A31" s="318"/>
      <c r="B31" s="341"/>
      <c r="C31" s="341"/>
      <c r="D31" s="341"/>
      <c r="E31" s="341"/>
      <c r="F31" s="341"/>
      <c r="G31" s="719" t="s">
        <v>243</v>
      </c>
      <c r="H31" s="719"/>
      <c r="I31" s="720"/>
      <c r="J31" s="339"/>
      <c r="K31" s="328"/>
      <c r="L31" s="328"/>
      <c r="M31" s="364">
        <v>56211</v>
      </c>
      <c r="N31" s="328"/>
      <c r="O31" s="364">
        <v>61398</v>
      </c>
      <c r="P31" s="142"/>
      <c r="Q31" s="143"/>
      <c r="R31" s="143"/>
      <c r="S31" s="143"/>
      <c r="T31" s="143"/>
      <c r="U31" s="114"/>
    </row>
    <row r="32" spans="1:21" s="113" customFormat="1" ht="15" customHeight="1">
      <c r="A32" s="326"/>
      <c r="B32" s="340"/>
      <c r="C32" s="340"/>
      <c r="D32" s="340"/>
      <c r="E32" s="340"/>
      <c r="F32" s="721" t="s">
        <v>244</v>
      </c>
      <c r="G32" s="721"/>
      <c r="H32" s="721"/>
      <c r="I32" s="724"/>
      <c r="J32" s="337"/>
      <c r="K32" s="327"/>
      <c r="L32" s="327"/>
      <c r="M32" s="353">
        <v>40586</v>
      </c>
      <c r="N32" s="327"/>
      <c r="O32" s="353">
        <v>31797</v>
      </c>
      <c r="P32" s="140"/>
      <c r="Q32" s="141"/>
      <c r="R32" s="141"/>
      <c r="S32" s="141"/>
      <c r="T32" s="141"/>
      <c r="U32" s="112"/>
    </row>
    <row r="33" spans="1:21" s="115" customFormat="1" ht="15" customHeight="1">
      <c r="A33" s="318"/>
      <c r="B33" s="341"/>
      <c r="C33" s="341"/>
      <c r="D33" s="341"/>
      <c r="E33" s="341"/>
      <c r="F33" s="341"/>
      <c r="G33" s="338"/>
      <c r="H33" s="719" t="s">
        <v>245</v>
      </c>
      <c r="I33" s="720"/>
      <c r="J33" s="339"/>
      <c r="K33" s="328"/>
      <c r="L33" s="328"/>
      <c r="M33" s="364">
        <v>40016</v>
      </c>
      <c r="N33" s="328"/>
      <c r="O33" s="364">
        <v>31623</v>
      </c>
      <c r="P33" s="142"/>
      <c r="Q33" s="143"/>
      <c r="R33" s="143"/>
      <c r="S33" s="143"/>
      <c r="T33" s="143"/>
      <c r="U33" s="114"/>
    </row>
    <row r="34" spans="1:21" s="113" customFormat="1" ht="15" customHeight="1">
      <c r="A34" s="326"/>
      <c r="B34" s="340"/>
      <c r="C34" s="340"/>
      <c r="D34" s="340"/>
      <c r="E34" s="340"/>
      <c r="F34" s="721" t="s">
        <v>246</v>
      </c>
      <c r="G34" s="721"/>
      <c r="H34" s="721"/>
      <c r="I34" s="724"/>
      <c r="J34" s="337"/>
      <c r="K34" s="327"/>
      <c r="L34" s="327"/>
      <c r="M34" s="353">
        <v>4862</v>
      </c>
      <c r="N34" s="327"/>
      <c r="O34" s="353">
        <v>5721</v>
      </c>
      <c r="P34" s="140"/>
      <c r="Q34" s="141"/>
      <c r="R34" s="141"/>
      <c r="S34" s="141"/>
      <c r="T34" s="141"/>
      <c r="U34" s="112"/>
    </row>
    <row r="35" spans="1:21" s="113" customFormat="1" ht="15" customHeight="1">
      <c r="A35" s="326"/>
      <c r="B35" s="340"/>
      <c r="C35" s="340"/>
      <c r="D35" s="340"/>
      <c r="E35" s="721" t="s">
        <v>247</v>
      </c>
      <c r="F35" s="721"/>
      <c r="G35" s="721"/>
      <c r="H35" s="721"/>
      <c r="I35" s="724"/>
      <c r="J35" s="337"/>
      <c r="K35" s="327"/>
      <c r="L35" s="327"/>
      <c r="M35" s="353">
        <v>2940</v>
      </c>
      <c r="N35" s="327"/>
      <c r="O35" s="353">
        <v>597</v>
      </c>
      <c r="P35" s="140"/>
      <c r="Q35" s="141"/>
      <c r="R35" s="141"/>
      <c r="S35" s="141"/>
      <c r="T35" s="141"/>
      <c r="U35" s="112"/>
    </row>
    <row r="36" spans="1:21" s="115" customFormat="1" ht="15" customHeight="1">
      <c r="A36" s="318"/>
      <c r="B36" s="341"/>
      <c r="C36" s="341"/>
      <c r="D36" s="341"/>
      <c r="E36" s="341"/>
      <c r="F36" s="719" t="s">
        <v>248</v>
      </c>
      <c r="G36" s="719"/>
      <c r="H36" s="719"/>
      <c r="I36" s="720"/>
      <c r="J36" s="339"/>
      <c r="K36" s="328"/>
      <c r="L36" s="328"/>
      <c r="M36" s="364">
        <v>827</v>
      </c>
      <c r="N36" s="328"/>
      <c r="O36" s="364">
        <v>256</v>
      </c>
      <c r="P36" s="142"/>
      <c r="Q36" s="143"/>
      <c r="R36" s="143"/>
      <c r="S36" s="143"/>
      <c r="T36" s="143"/>
      <c r="U36" s="114"/>
    </row>
    <row r="37" spans="1:21" s="115" customFormat="1" ht="15" customHeight="1">
      <c r="A37" s="318"/>
      <c r="B37" s="341"/>
      <c r="C37" s="341"/>
      <c r="D37" s="341"/>
      <c r="E37" s="341"/>
      <c r="F37" s="719" t="s">
        <v>249</v>
      </c>
      <c r="G37" s="719"/>
      <c r="H37" s="719"/>
      <c r="I37" s="720"/>
      <c r="J37" s="339"/>
      <c r="K37" s="328"/>
      <c r="L37" s="328"/>
      <c r="M37" s="364">
        <v>1675</v>
      </c>
      <c r="N37" s="328"/>
      <c r="O37" s="364">
        <v>92</v>
      </c>
      <c r="P37" s="142"/>
      <c r="Q37" s="143"/>
      <c r="R37" s="143"/>
      <c r="S37" s="143"/>
      <c r="T37" s="143"/>
      <c r="U37" s="114"/>
    </row>
    <row r="38" spans="1:21" s="115" customFormat="1" ht="15" customHeight="1">
      <c r="A38" s="318"/>
      <c r="B38" s="341"/>
      <c r="C38" s="341"/>
      <c r="D38" s="341"/>
      <c r="E38" s="341"/>
      <c r="F38" s="719" t="s">
        <v>250</v>
      </c>
      <c r="G38" s="719"/>
      <c r="H38" s="719"/>
      <c r="I38" s="720"/>
      <c r="J38" s="339"/>
      <c r="K38" s="328"/>
      <c r="L38" s="328"/>
      <c r="M38" s="364">
        <v>438</v>
      </c>
      <c r="N38" s="328"/>
      <c r="O38" s="364">
        <v>249</v>
      </c>
      <c r="P38" s="142"/>
      <c r="Q38" s="143"/>
      <c r="R38" s="143"/>
      <c r="S38" s="143"/>
      <c r="T38" s="143"/>
      <c r="U38" s="114"/>
    </row>
    <row r="39" spans="1:21" s="113" customFormat="1" ht="15" customHeight="1">
      <c r="A39" s="326"/>
      <c r="B39" s="340"/>
      <c r="C39" s="340"/>
      <c r="D39" s="340"/>
      <c r="E39" s="721" t="s">
        <v>251</v>
      </c>
      <c r="F39" s="721"/>
      <c r="G39" s="721"/>
      <c r="H39" s="721"/>
      <c r="I39" s="724"/>
      <c r="J39" s="337"/>
      <c r="K39" s="327"/>
      <c r="L39" s="327"/>
      <c r="M39" s="353">
        <v>0</v>
      </c>
      <c r="N39" s="327"/>
      <c r="O39" s="353">
        <v>0</v>
      </c>
      <c r="P39" s="140"/>
      <c r="Q39" s="144"/>
      <c r="R39" s="144"/>
      <c r="S39" s="144"/>
      <c r="T39" s="144"/>
      <c r="U39" s="112"/>
    </row>
    <row r="40" spans="1:21" s="113" customFormat="1" ht="15" customHeight="1">
      <c r="A40" s="326"/>
      <c r="B40" s="340"/>
      <c r="C40" s="340"/>
      <c r="D40" s="340"/>
      <c r="E40" s="721" t="s">
        <v>252</v>
      </c>
      <c r="F40" s="721"/>
      <c r="G40" s="721"/>
      <c r="H40" s="721"/>
      <c r="I40" s="724"/>
      <c r="J40" s="337"/>
      <c r="K40" s="327"/>
      <c r="L40" s="327"/>
      <c r="M40" s="353">
        <v>18875</v>
      </c>
      <c r="N40" s="327"/>
      <c r="O40" s="353">
        <v>7693</v>
      </c>
      <c r="P40" s="140"/>
      <c r="Q40" s="141"/>
      <c r="R40" s="141"/>
      <c r="S40" s="141"/>
      <c r="T40" s="141"/>
      <c r="U40" s="112"/>
    </row>
    <row r="41" spans="1:21" s="115" customFormat="1" ht="15" customHeight="1">
      <c r="A41" s="318"/>
      <c r="B41" s="341"/>
      <c r="C41" s="341"/>
      <c r="D41" s="341"/>
      <c r="E41" s="341"/>
      <c r="F41" s="719" t="s">
        <v>253</v>
      </c>
      <c r="G41" s="719"/>
      <c r="H41" s="719"/>
      <c r="I41" s="720"/>
      <c r="J41" s="339"/>
      <c r="K41" s="328"/>
      <c r="L41" s="328"/>
      <c r="M41" s="364">
        <v>975</v>
      </c>
      <c r="N41" s="328"/>
      <c r="O41" s="364">
        <v>165</v>
      </c>
      <c r="P41" s="142"/>
      <c r="Q41" s="143"/>
      <c r="R41" s="143"/>
      <c r="S41" s="143"/>
      <c r="T41" s="143"/>
      <c r="U41" s="114"/>
    </row>
    <row r="42" spans="1:21" s="115" customFormat="1" ht="15" customHeight="1">
      <c r="A42" s="318"/>
      <c r="B42" s="341"/>
      <c r="C42" s="341"/>
      <c r="D42" s="341"/>
      <c r="E42" s="341"/>
      <c r="F42" s="719" t="s">
        <v>254</v>
      </c>
      <c r="G42" s="719"/>
      <c r="H42" s="719"/>
      <c r="I42" s="720"/>
      <c r="J42" s="339"/>
      <c r="K42" s="328"/>
      <c r="L42" s="328"/>
      <c r="M42" s="364">
        <v>17558</v>
      </c>
      <c r="N42" s="328"/>
      <c r="O42" s="364">
        <v>7528</v>
      </c>
      <c r="P42" s="142"/>
      <c r="Q42" s="143"/>
      <c r="R42" s="143"/>
      <c r="S42" s="143"/>
      <c r="T42" s="143"/>
      <c r="U42" s="114"/>
    </row>
    <row r="43" spans="1:21" s="115" customFormat="1" ht="15" customHeight="1">
      <c r="A43" s="318"/>
      <c r="B43" s="341"/>
      <c r="C43" s="341"/>
      <c r="D43" s="341"/>
      <c r="E43" s="341"/>
      <c r="F43" s="341"/>
      <c r="G43" s="719" t="s">
        <v>255</v>
      </c>
      <c r="H43" s="719"/>
      <c r="I43" s="720"/>
      <c r="J43" s="339"/>
      <c r="K43" s="328"/>
      <c r="L43" s="328"/>
      <c r="M43" s="364">
        <v>12693</v>
      </c>
      <c r="N43" s="328"/>
      <c r="O43" s="364">
        <v>5444</v>
      </c>
      <c r="P43" s="142"/>
      <c r="Q43" s="143"/>
      <c r="R43" s="143"/>
      <c r="S43" s="143"/>
      <c r="T43" s="143"/>
      <c r="U43" s="114"/>
    </row>
    <row r="44" spans="1:21" s="115" customFormat="1" ht="15" customHeight="1">
      <c r="A44" s="318"/>
      <c r="B44" s="341"/>
      <c r="C44" s="341"/>
      <c r="D44" s="341"/>
      <c r="E44" s="341"/>
      <c r="F44" s="341"/>
      <c r="G44" s="719" t="s">
        <v>256</v>
      </c>
      <c r="H44" s="719"/>
      <c r="I44" s="720"/>
      <c r="J44" s="339"/>
      <c r="K44" s="328"/>
      <c r="L44" s="328"/>
      <c r="M44" s="364">
        <v>4864</v>
      </c>
      <c r="N44" s="328"/>
      <c r="O44" s="364">
        <v>2084</v>
      </c>
      <c r="P44" s="142"/>
      <c r="Q44" s="143"/>
      <c r="R44" s="143"/>
      <c r="S44" s="143"/>
      <c r="T44" s="143"/>
      <c r="U44" s="114"/>
    </row>
    <row r="45" spans="1:21" s="115" customFormat="1" ht="15" customHeight="1">
      <c r="A45" s="318"/>
      <c r="B45" s="341"/>
      <c r="C45" s="341"/>
      <c r="D45" s="341"/>
      <c r="E45" s="341"/>
      <c r="F45" s="719" t="s">
        <v>257</v>
      </c>
      <c r="G45" s="719"/>
      <c r="H45" s="719"/>
      <c r="I45" s="720"/>
      <c r="J45" s="339"/>
      <c r="K45" s="328"/>
      <c r="L45" s="328"/>
      <c r="M45" s="364">
        <v>342</v>
      </c>
      <c r="N45" s="328"/>
      <c r="O45" s="364">
        <v>0</v>
      </c>
      <c r="P45" s="142"/>
      <c r="Q45" s="143"/>
      <c r="R45" s="143"/>
      <c r="S45" s="143"/>
      <c r="T45" s="143"/>
      <c r="U45" s="114"/>
    </row>
    <row r="46" spans="1:21" s="113" customFormat="1" ht="15" customHeight="1">
      <c r="A46" s="326"/>
      <c r="B46" s="340"/>
      <c r="C46" s="340"/>
      <c r="D46" s="721" t="s">
        <v>258</v>
      </c>
      <c r="E46" s="721"/>
      <c r="F46" s="721"/>
      <c r="G46" s="721"/>
      <c r="H46" s="721"/>
      <c r="I46" s="724"/>
      <c r="J46" s="337"/>
      <c r="K46" s="327"/>
      <c r="L46" s="327"/>
      <c r="M46" s="353">
        <v>6095</v>
      </c>
      <c r="N46" s="327"/>
      <c r="O46" s="353">
        <v>3632</v>
      </c>
      <c r="P46" s="140"/>
      <c r="Q46" s="141"/>
      <c r="R46" s="141"/>
      <c r="S46" s="141"/>
      <c r="T46" s="141"/>
      <c r="U46" s="112"/>
    </row>
    <row r="47" spans="1:21" s="115" customFormat="1" ht="15" customHeight="1">
      <c r="A47" s="318"/>
      <c r="B47" s="341"/>
      <c r="C47" s="341"/>
      <c r="D47" s="341"/>
      <c r="E47" s="719" t="s">
        <v>259</v>
      </c>
      <c r="F47" s="719"/>
      <c r="G47" s="719"/>
      <c r="H47" s="719"/>
      <c r="I47" s="720"/>
      <c r="J47" s="339"/>
      <c r="K47" s="328"/>
      <c r="L47" s="328"/>
      <c r="M47" s="364">
        <v>2573</v>
      </c>
      <c r="N47" s="328"/>
      <c r="O47" s="364">
        <v>2002</v>
      </c>
      <c r="P47" s="142"/>
      <c r="Q47" s="143"/>
      <c r="R47" s="143"/>
      <c r="S47" s="143"/>
      <c r="T47" s="143"/>
      <c r="U47" s="114"/>
    </row>
    <row r="48" spans="1:21" s="115" customFormat="1" ht="15" customHeight="1">
      <c r="A48" s="318"/>
      <c r="B48" s="341"/>
      <c r="C48" s="341"/>
      <c r="D48" s="341"/>
      <c r="E48" s="743" t="s">
        <v>260</v>
      </c>
      <c r="F48" s="719"/>
      <c r="G48" s="719"/>
      <c r="H48" s="719"/>
      <c r="I48" s="720"/>
      <c r="J48" s="339"/>
      <c r="K48" s="328"/>
      <c r="L48" s="328"/>
      <c r="M48" s="364">
        <v>3522</v>
      </c>
      <c r="N48" s="328"/>
      <c r="O48" s="364">
        <v>1630</v>
      </c>
      <c r="P48" s="142"/>
      <c r="Q48" s="141"/>
      <c r="R48" s="143"/>
      <c r="S48" s="143"/>
      <c r="T48" s="143"/>
      <c r="U48" s="114"/>
    </row>
    <row r="49" spans="1:21" s="113" customFormat="1" ht="15" customHeight="1">
      <c r="A49" s="326"/>
      <c r="B49" s="340"/>
      <c r="C49" s="721" t="s">
        <v>561</v>
      </c>
      <c r="D49" s="721"/>
      <c r="E49" s="721"/>
      <c r="F49" s="721"/>
      <c r="G49" s="721"/>
      <c r="H49" s="721"/>
      <c r="I49" s="724"/>
      <c r="J49" s="337"/>
      <c r="K49" s="327"/>
      <c r="L49" s="327"/>
      <c r="M49" s="353">
        <v>369929</v>
      </c>
      <c r="N49" s="327"/>
      <c r="O49" s="353">
        <v>324666</v>
      </c>
      <c r="P49" s="140"/>
      <c r="Q49" s="141"/>
      <c r="R49" s="141"/>
      <c r="S49" s="141"/>
      <c r="T49" s="141"/>
      <c r="U49" s="112"/>
    </row>
    <row r="50" spans="1:21" s="113" customFormat="1" ht="15" customHeight="1">
      <c r="A50" s="326"/>
      <c r="B50" s="340"/>
      <c r="C50" s="340"/>
      <c r="D50" s="721" t="s">
        <v>261</v>
      </c>
      <c r="E50" s="721"/>
      <c r="F50" s="721"/>
      <c r="G50" s="721"/>
      <c r="H50" s="721"/>
      <c r="I50" s="724"/>
      <c r="J50" s="337"/>
      <c r="K50" s="327"/>
      <c r="L50" s="327"/>
      <c r="M50" s="353">
        <v>303318</v>
      </c>
      <c r="N50" s="327"/>
      <c r="O50" s="353">
        <v>278761</v>
      </c>
      <c r="P50" s="140"/>
      <c r="Q50" s="141"/>
      <c r="R50" s="141"/>
      <c r="S50" s="141"/>
      <c r="T50" s="141"/>
      <c r="U50" s="112"/>
    </row>
    <row r="51" spans="1:21" s="113" customFormat="1" ht="15" customHeight="1">
      <c r="A51" s="326"/>
      <c r="B51" s="340"/>
      <c r="C51" s="340"/>
      <c r="D51" s="744" t="s">
        <v>516</v>
      </c>
      <c r="E51" s="721"/>
      <c r="F51" s="721"/>
      <c r="G51" s="721"/>
      <c r="H51" s="721"/>
      <c r="I51" s="724"/>
      <c r="J51" s="337"/>
      <c r="K51" s="327"/>
      <c r="L51" s="327"/>
      <c r="M51" s="353">
        <v>3332</v>
      </c>
      <c r="N51" s="327"/>
      <c r="O51" s="353">
        <v>1559</v>
      </c>
      <c r="P51" s="140"/>
      <c r="Q51" s="141"/>
      <c r="R51" s="141"/>
      <c r="S51" s="141"/>
      <c r="T51" s="141"/>
      <c r="U51" s="112"/>
    </row>
    <row r="52" spans="1:21" s="115" customFormat="1" ht="15" customHeight="1">
      <c r="A52" s="318"/>
      <c r="B52" s="341"/>
      <c r="C52" s="341"/>
      <c r="D52" s="341"/>
      <c r="E52" s="719" t="s">
        <v>262</v>
      </c>
      <c r="F52" s="719"/>
      <c r="G52" s="719"/>
      <c r="H52" s="719"/>
      <c r="I52" s="720"/>
      <c r="J52" s="339"/>
      <c r="K52" s="328"/>
      <c r="L52" s="328"/>
      <c r="M52" s="364">
        <v>2364</v>
      </c>
      <c r="N52" s="328"/>
      <c r="O52" s="364">
        <v>1459</v>
      </c>
      <c r="P52" s="142"/>
      <c r="Q52" s="145"/>
      <c r="R52" s="143"/>
      <c r="S52" s="143"/>
      <c r="T52" s="143"/>
      <c r="U52" s="114"/>
    </row>
    <row r="53" spans="1:21" s="115" customFormat="1" ht="15" customHeight="1">
      <c r="A53" s="318"/>
      <c r="B53" s="341"/>
      <c r="C53" s="341"/>
      <c r="D53" s="341"/>
      <c r="E53" s="719" t="s">
        <v>263</v>
      </c>
      <c r="F53" s="719"/>
      <c r="G53" s="719"/>
      <c r="H53" s="719"/>
      <c r="I53" s="720"/>
      <c r="J53" s="339"/>
      <c r="K53" s="328"/>
      <c r="L53" s="328"/>
      <c r="M53" s="364">
        <v>969</v>
      </c>
      <c r="N53" s="328"/>
      <c r="O53" s="364">
        <v>99</v>
      </c>
      <c r="P53" s="142"/>
      <c r="Q53" s="143"/>
      <c r="R53" s="143"/>
      <c r="S53" s="143"/>
      <c r="T53" s="143"/>
      <c r="U53" s="114"/>
    </row>
    <row r="54" spans="1:21" s="113" customFormat="1" ht="15" customHeight="1">
      <c r="A54" s="326"/>
      <c r="B54" s="340"/>
      <c r="C54" s="340"/>
      <c r="D54" s="721" t="s">
        <v>264</v>
      </c>
      <c r="E54" s="721"/>
      <c r="F54" s="721"/>
      <c r="G54" s="721"/>
      <c r="H54" s="721"/>
      <c r="I54" s="724"/>
      <c r="J54" s="337"/>
      <c r="K54" s="327"/>
      <c r="L54" s="327"/>
      <c r="M54" s="353">
        <v>333</v>
      </c>
      <c r="N54" s="327"/>
      <c r="O54" s="353">
        <v>3340</v>
      </c>
      <c r="P54" s="140"/>
      <c r="Q54" s="141"/>
      <c r="R54" s="141"/>
      <c r="S54" s="141"/>
      <c r="T54" s="141"/>
      <c r="U54" s="112"/>
    </row>
    <row r="55" spans="1:21" s="115" customFormat="1" ht="15" customHeight="1">
      <c r="A55" s="318"/>
      <c r="B55" s="341"/>
      <c r="C55" s="341"/>
      <c r="D55" s="719" t="s">
        <v>265</v>
      </c>
      <c r="E55" s="719"/>
      <c r="F55" s="719"/>
      <c r="G55" s="719"/>
      <c r="H55" s="719"/>
      <c r="I55" s="720"/>
      <c r="J55" s="339"/>
      <c r="K55" s="328"/>
      <c r="L55" s="328"/>
      <c r="M55" s="364">
        <v>13286</v>
      </c>
      <c r="N55" s="328"/>
      <c r="O55" s="364">
        <v>0</v>
      </c>
      <c r="P55" s="142"/>
      <c r="Q55" s="143"/>
      <c r="R55" s="143"/>
      <c r="S55" s="143"/>
      <c r="T55" s="143"/>
      <c r="U55" s="114"/>
    </row>
    <row r="56" spans="1:21" s="115" customFormat="1" ht="15" customHeight="1">
      <c r="A56" s="318"/>
      <c r="B56" s="341"/>
      <c r="C56" s="341"/>
      <c r="D56" s="719" t="s">
        <v>266</v>
      </c>
      <c r="E56" s="719"/>
      <c r="F56" s="719"/>
      <c r="G56" s="719"/>
      <c r="H56" s="719"/>
      <c r="I56" s="720"/>
      <c r="J56" s="339"/>
      <c r="K56" s="328"/>
      <c r="L56" s="328"/>
      <c r="M56" s="364">
        <v>801</v>
      </c>
      <c r="N56" s="328"/>
      <c r="O56" s="364">
        <v>66</v>
      </c>
      <c r="P56" s="142"/>
      <c r="Q56" s="143"/>
      <c r="R56" s="143"/>
      <c r="S56" s="143"/>
      <c r="T56" s="143"/>
      <c r="U56" s="114"/>
    </row>
    <row r="57" spans="1:21" s="115" customFormat="1" ht="15" customHeight="1">
      <c r="A57" s="318"/>
      <c r="B57" s="341"/>
      <c r="C57" s="341"/>
      <c r="D57" s="719" t="s">
        <v>267</v>
      </c>
      <c r="E57" s="719"/>
      <c r="F57" s="719"/>
      <c r="G57" s="719"/>
      <c r="H57" s="719"/>
      <c r="I57" s="720"/>
      <c r="J57" s="339"/>
      <c r="K57" s="328"/>
      <c r="L57" s="328"/>
      <c r="M57" s="364">
        <v>3340</v>
      </c>
      <c r="N57" s="328"/>
      <c r="O57" s="364">
        <v>1990</v>
      </c>
      <c r="P57" s="142"/>
      <c r="Q57" s="143"/>
      <c r="R57" s="143"/>
      <c r="S57" s="143"/>
      <c r="T57" s="143"/>
      <c r="U57" s="114"/>
    </row>
    <row r="58" spans="1:21" s="115" customFormat="1" ht="15" customHeight="1">
      <c r="A58" s="318"/>
      <c r="B58" s="341"/>
      <c r="C58" s="341"/>
      <c r="D58" s="719" t="s">
        <v>268</v>
      </c>
      <c r="E58" s="719"/>
      <c r="F58" s="719"/>
      <c r="G58" s="719"/>
      <c r="H58" s="719"/>
      <c r="I58" s="720"/>
      <c r="J58" s="339"/>
      <c r="K58" s="328"/>
      <c r="L58" s="328"/>
      <c r="M58" s="364">
        <v>45033</v>
      </c>
      <c r="N58" s="328"/>
      <c r="O58" s="364">
        <v>38805</v>
      </c>
      <c r="P58" s="142"/>
      <c r="Q58" s="143"/>
      <c r="R58" s="143"/>
      <c r="S58" s="143"/>
      <c r="T58" s="143"/>
      <c r="U58" s="114"/>
    </row>
    <row r="59" spans="1:21" s="113" customFormat="1" ht="15" customHeight="1">
      <c r="A59" s="326"/>
      <c r="B59" s="340"/>
      <c r="C59" s="340"/>
      <c r="D59" s="721" t="s">
        <v>269</v>
      </c>
      <c r="E59" s="721"/>
      <c r="F59" s="721"/>
      <c r="G59" s="721"/>
      <c r="H59" s="721"/>
      <c r="I59" s="724"/>
      <c r="J59" s="337"/>
      <c r="K59" s="327"/>
      <c r="L59" s="327"/>
      <c r="M59" s="353">
        <v>0</v>
      </c>
      <c r="N59" s="327"/>
      <c r="O59" s="353">
        <v>0</v>
      </c>
      <c r="P59" s="140"/>
      <c r="Q59" s="141"/>
      <c r="R59" s="141"/>
      <c r="S59" s="141"/>
      <c r="T59" s="141"/>
      <c r="U59" s="112"/>
    </row>
    <row r="60" spans="1:21" s="115" customFormat="1" ht="15" customHeight="1">
      <c r="A60" s="318"/>
      <c r="B60" s="341"/>
      <c r="C60" s="341"/>
      <c r="D60" s="743" t="s">
        <v>270</v>
      </c>
      <c r="E60" s="719"/>
      <c r="F60" s="719"/>
      <c r="G60" s="719"/>
      <c r="H60" s="719"/>
      <c r="I60" s="720"/>
      <c r="J60" s="339"/>
      <c r="K60" s="328"/>
      <c r="L60" s="328"/>
      <c r="M60" s="364">
        <v>486</v>
      </c>
      <c r="N60" s="328"/>
      <c r="O60" s="364">
        <v>144</v>
      </c>
      <c r="P60" s="142"/>
      <c r="Q60" s="143"/>
      <c r="R60" s="143"/>
      <c r="S60" s="143"/>
      <c r="T60" s="143"/>
      <c r="U60" s="114"/>
    </row>
    <row r="61" spans="1:21" s="113" customFormat="1" ht="15" customHeight="1">
      <c r="A61" s="326"/>
      <c r="B61" s="340"/>
      <c r="C61" s="721" t="s">
        <v>271</v>
      </c>
      <c r="D61" s="721"/>
      <c r="E61" s="721"/>
      <c r="F61" s="721"/>
      <c r="G61" s="721"/>
      <c r="H61" s="721"/>
      <c r="I61" s="724"/>
      <c r="J61" s="337"/>
      <c r="K61" s="327"/>
      <c r="L61" s="327"/>
      <c r="M61" s="353">
        <v>64696</v>
      </c>
      <c r="N61" s="327"/>
      <c r="O61" s="353">
        <v>61592</v>
      </c>
      <c r="P61" s="140"/>
      <c r="Q61" s="141"/>
      <c r="R61" s="141"/>
      <c r="S61" s="141"/>
      <c r="T61" s="141"/>
      <c r="U61" s="112"/>
    </row>
    <row r="62" spans="1:21" s="113" customFormat="1" ht="15" customHeight="1">
      <c r="A62" s="326"/>
      <c r="B62" s="721" t="s">
        <v>562</v>
      </c>
      <c r="C62" s="721"/>
      <c r="D62" s="721"/>
      <c r="E62" s="721"/>
      <c r="F62" s="721"/>
      <c r="G62" s="721"/>
      <c r="H62" s="721"/>
      <c r="I62" s="724"/>
      <c r="J62" s="337"/>
      <c r="K62" s="327"/>
      <c r="L62" s="327"/>
      <c r="M62" s="353">
        <v>917332</v>
      </c>
      <c r="N62" s="327"/>
      <c r="O62" s="353">
        <v>847052</v>
      </c>
      <c r="P62" s="140"/>
      <c r="Q62" s="141"/>
      <c r="R62" s="141"/>
      <c r="S62" s="141"/>
      <c r="T62" s="141"/>
      <c r="U62" s="112"/>
    </row>
    <row r="63" spans="1:21" s="113" customFormat="1" ht="15" customHeight="1">
      <c r="A63" s="326"/>
      <c r="B63" s="340"/>
      <c r="C63" s="721" t="s">
        <v>272</v>
      </c>
      <c r="D63" s="721"/>
      <c r="E63" s="721"/>
      <c r="F63" s="721"/>
      <c r="G63" s="721"/>
      <c r="H63" s="721"/>
      <c r="I63" s="724"/>
      <c r="J63" s="337"/>
      <c r="K63" s="327"/>
      <c r="L63" s="327"/>
      <c r="M63" s="353">
        <v>378461</v>
      </c>
      <c r="N63" s="327"/>
      <c r="O63" s="353">
        <v>328993</v>
      </c>
      <c r="P63" s="140"/>
      <c r="Q63" s="141"/>
      <c r="R63" s="141"/>
      <c r="S63" s="141"/>
      <c r="T63" s="141"/>
      <c r="U63" s="112"/>
    </row>
    <row r="64" spans="1:21" s="113" customFormat="1" ht="15" customHeight="1">
      <c r="A64" s="326"/>
      <c r="B64" s="340"/>
      <c r="C64" s="340"/>
      <c r="D64" s="721" t="s">
        <v>273</v>
      </c>
      <c r="E64" s="721"/>
      <c r="F64" s="721"/>
      <c r="G64" s="721"/>
      <c r="H64" s="721"/>
      <c r="I64" s="724"/>
      <c r="J64" s="337"/>
      <c r="K64" s="327"/>
      <c r="L64" s="327"/>
      <c r="M64" s="351">
        <v>285208</v>
      </c>
      <c r="N64" s="327"/>
      <c r="O64" s="351">
        <v>238629</v>
      </c>
      <c r="P64" s="140"/>
      <c r="Q64" s="141"/>
      <c r="R64" s="141"/>
      <c r="S64" s="141"/>
      <c r="T64" s="141"/>
      <c r="U64" s="112"/>
    </row>
    <row r="65" spans="1:21" s="113" customFormat="1" ht="15" customHeight="1">
      <c r="A65" s="326"/>
      <c r="B65" s="340"/>
      <c r="C65" s="340"/>
      <c r="D65" s="340"/>
      <c r="E65" s="721" t="s">
        <v>274</v>
      </c>
      <c r="F65" s="721"/>
      <c r="G65" s="721"/>
      <c r="H65" s="721"/>
      <c r="I65" s="724"/>
      <c r="J65" s="337"/>
      <c r="K65" s="327"/>
      <c r="L65" s="327"/>
      <c r="M65" s="353">
        <v>69367</v>
      </c>
      <c r="N65" s="327"/>
      <c r="O65" s="353">
        <v>61272</v>
      </c>
      <c r="P65" s="140"/>
      <c r="Q65" s="141"/>
      <c r="R65" s="141"/>
      <c r="S65" s="141"/>
      <c r="T65" s="141"/>
      <c r="U65" s="112"/>
    </row>
    <row r="66" spans="1:21" s="113" customFormat="1" ht="15" customHeight="1">
      <c r="A66" s="326"/>
      <c r="B66" s="340"/>
      <c r="C66" s="340"/>
      <c r="D66" s="340"/>
      <c r="E66" s="340"/>
      <c r="F66" s="721" t="s">
        <v>156</v>
      </c>
      <c r="G66" s="721"/>
      <c r="H66" s="721"/>
      <c r="I66" s="724"/>
      <c r="J66" s="337"/>
      <c r="K66" s="327"/>
      <c r="L66" s="327"/>
      <c r="M66" s="353">
        <v>5058</v>
      </c>
      <c r="N66" s="327"/>
      <c r="O66" s="353">
        <v>4623</v>
      </c>
      <c r="P66" s="140"/>
      <c r="Q66" s="141"/>
      <c r="R66" s="141"/>
      <c r="S66" s="141"/>
      <c r="T66" s="141"/>
      <c r="U66" s="112"/>
    </row>
    <row r="67" spans="1:21" s="115" customFormat="1" ht="15" customHeight="1">
      <c r="A67" s="318"/>
      <c r="B67" s="341"/>
      <c r="C67" s="341"/>
      <c r="D67" s="341"/>
      <c r="E67" s="341"/>
      <c r="F67" s="341"/>
      <c r="G67" s="741" t="s">
        <v>517</v>
      </c>
      <c r="H67" s="741"/>
      <c r="I67" s="742"/>
      <c r="J67" s="339"/>
      <c r="K67" s="328"/>
      <c r="L67" s="328"/>
      <c r="M67" s="364">
        <v>1255</v>
      </c>
      <c r="N67" s="328"/>
      <c r="O67" s="364">
        <v>735</v>
      </c>
      <c r="P67" s="142"/>
      <c r="Q67" s="143"/>
      <c r="R67" s="143"/>
      <c r="S67" s="143"/>
      <c r="T67" s="143"/>
      <c r="U67" s="114"/>
    </row>
    <row r="68" spans="1:21" s="115" customFormat="1" ht="15" customHeight="1">
      <c r="A68" s="318"/>
      <c r="B68" s="341"/>
      <c r="C68" s="341"/>
      <c r="D68" s="341"/>
      <c r="E68" s="341"/>
      <c r="F68" s="341"/>
      <c r="G68" s="719" t="s">
        <v>275</v>
      </c>
      <c r="H68" s="719"/>
      <c r="I68" s="720"/>
      <c r="J68" s="339"/>
      <c r="K68" s="328"/>
      <c r="L68" s="328"/>
      <c r="M68" s="364">
        <v>2237</v>
      </c>
      <c r="N68" s="328"/>
      <c r="O68" s="364">
        <v>2388</v>
      </c>
      <c r="P68" s="142"/>
      <c r="Q68" s="143"/>
      <c r="R68" s="143"/>
      <c r="S68" s="143"/>
      <c r="T68" s="143"/>
      <c r="U68" s="114"/>
    </row>
    <row r="69" spans="1:21" s="115" customFormat="1" ht="15" customHeight="1">
      <c r="A69" s="318"/>
      <c r="B69" s="341"/>
      <c r="C69" s="341"/>
      <c r="D69" s="341"/>
      <c r="E69" s="341"/>
      <c r="F69" s="341"/>
      <c r="G69" s="745" t="s">
        <v>554</v>
      </c>
      <c r="H69" s="719"/>
      <c r="I69" s="720"/>
      <c r="J69" s="339"/>
      <c r="K69" s="328"/>
      <c r="L69" s="328"/>
      <c r="M69" s="364">
        <v>1205</v>
      </c>
      <c r="N69" s="328"/>
      <c r="O69" s="364">
        <v>1130</v>
      </c>
      <c r="P69" s="142"/>
      <c r="Q69" s="143"/>
      <c r="R69" s="143"/>
      <c r="S69" s="143"/>
      <c r="T69" s="143"/>
      <c r="U69" s="114"/>
    </row>
    <row r="70" spans="1:21" s="115" customFormat="1" ht="15" customHeight="1">
      <c r="A70" s="318"/>
      <c r="B70" s="341"/>
      <c r="C70" s="341"/>
      <c r="D70" s="341"/>
      <c r="E70" s="341"/>
      <c r="F70" s="341"/>
      <c r="G70" s="719" t="s">
        <v>276</v>
      </c>
      <c r="H70" s="719"/>
      <c r="I70" s="720"/>
      <c r="J70" s="339"/>
      <c r="K70" s="328"/>
      <c r="L70" s="328"/>
      <c r="M70" s="364">
        <v>361</v>
      </c>
      <c r="N70" s="328"/>
      <c r="O70" s="364">
        <v>370</v>
      </c>
      <c r="P70" s="142"/>
      <c r="Q70" s="143"/>
      <c r="R70" s="143"/>
      <c r="S70" s="143"/>
      <c r="T70" s="143"/>
      <c r="U70" s="114"/>
    </row>
    <row r="71" spans="1:21" s="113" customFormat="1" ht="15" customHeight="1">
      <c r="A71" s="326"/>
      <c r="B71" s="340"/>
      <c r="C71" s="340"/>
      <c r="D71" s="340"/>
      <c r="E71" s="340"/>
      <c r="F71" s="721" t="s">
        <v>277</v>
      </c>
      <c r="G71" s="721"/>
      <c r="H71" s="721"/>
      <c r="I71" s="724"/>
      <c r="J71" s="337"/>
      <c r="K71" s="327"/>
      <c r="L71" s="327"/>
      <c r="M71" s="353">
        <v>4067</v>
      </c>
      <c r="N71" s="327"/>
      <c r="O71" s="353">
        <v>2777</v>
      </c>
      <c r="P71" s="140"/>
      <c r="Q71" s="141"/>
      <c r="R71" s="141"/>
      <c r="S71" s="141"/>
      <c r="T71" s="141"/>
      <c r="U71" s="112"/>
    </row>
    <row r="72" spans="1:21" s="115" customFormat="1" ht="15" customHeight="1">
      <c r="A72" s="318"/>
      <c r="B72" s="341"/>
      <c r="C72" s="341"/>
      <c r="D72" s="341"/>
      <c r="E72" s="341"/>
      <c r="F72" s="341"/>
      <c r="G72" s="719" t="s">
        <v>278</v>
      </c>
      <c r="H72" s="719"/>
      <c r="I72" s="720"/>
      <c r="J72" s="339"/>
      <c r="K72" s="328"/>
      <c r="L72" s="328"/>
      <c r="M72" s="364">
        <v>2341</v>
      </c>
      <c r="N72" s="328"/>
      <c r="O72" s="364">
        <v>1567</v>
      </c>
      <c r="P72" s="142"/>
      <c r="Q72" s="143"/>
      <c r="R72" s="143"/>
      <c r="S72" s="143"/>
      <c r="T72" s="143"/>
      <c r="U72" s="114"/>
    </row>
    <row r="73" spans="1:21" s="115" customFormat="1" ht="15" customHeight="1">
      <c r="A73" s="318"/>
      <c r="B73" s="341"/>
      <c r="C73" s="341"/>
      <c r="D73" s="341"/>
      <c r="E73" s="341"/>
      <c r="F73" s="341"/>
      <c r="G73" s="719" t="s">
        <v>279</v>
      </c>
      <c r="H73" s="719"/>
      <c r="I73" s="720"/>
      <c r="J73" s="339"/>
      <c r="K73" s="328"/>
      <c r="L73" s="328"/>
      <c r="M73" s="364">
        <v>737</v>
      </c>
      <c r="N73" s="328"/>
      <c r="O73" s="364">
        <v>517</v>
      </c>
      <c r="P73" s="142"/>
      <c r="Q73" s="143"/>
      <c r="R73" s="143"/>
      <c r="S73" s="143"/>
      <c r="T73" s="143"/>
      <c r="U73" s="114"/>
    </row>
    <row r="74" spans="1:21" s="115" customFormat="1" ht="15" customHeight="1">
      <c r="A74" s="318"/>
      <c r="B74" s="341"/>
      <c r="C74" s="341"/>
      <c r="D74" s="341"/>
      <c r="E74" s="341"/>
      <c r="F74" s="341"/>
      <c r="G74" s="719" t="s">
        <v>280</v>
      </c>
      <c r="H74" s="719"/>
      <c r="I74" s="720"/>
      <c r="J74" s="339"/>
      <c r="K74" s="328"/>
      <c r="L74" s="328"/>
      <c r="M74" s="364">
        <v>390</v>
      </c>
      <c r="N74" s="328"/>
      <c r="O74" s="364">
        <v>252</v>
      </c>
      <c r="P74" s="142"/>
      <c r="Q74" s="143"/>
      <c r="R74" s="143"/>
      <c r="S74" s="143"/>
      <c r="T74" s="143"/>
      <c r="U74" s="114"/>
    </row>
    <row r="75" spans="1:21" s="115" customFormat="1" ht="15" customHeight="1">
      <c r="A75" s="318"/>
      <c r="B75" s="341"/>
      <c r="C75" s="341"/>
      <c r="D75" s="341"/>
      <c r="E75" s="341"/>
      <c r="F75" s="341"/>
      <c r="G75" s="719" t="s">
        <v>281</v>
      </c>
      <c r="H75" s="719"/>
      <c r="I75" s="720"/>
      <c r="J75" s="339"/>
      <c r="K75" s="328"/>
      <c r="L75" s="328"/>
      <c r="M75" s="364">
        <v>598</v>
      </c>
      <c r="N75" s="328"/>
      <c r="O75" s="364">
        <v>440</v>
      </c>
      <c r="P75" s="142"/>
      <c r="Q75" s="143"/>
      <c r="R75" s="143"/>
      <c r="S75" s="143"/>
      <c r="T75" s="143"/>
      <c r="U75" s="114"/>
    </row>
    <row r="76" spans="1:21" s="113" customFormat="1" ht="15" customHeight="1">
      <c r="A76" s="326"/>
      <c r="B76" s="340"/>
      <c r="C76" s="340"/>
      <c r="D76" s="340"/>
      <c r="E76" s="340"/>
      <c r="F76" s="721" t="s">
        <v>282</v>
      </c>
      <c r="G76" s="721"/>
      <c r="H76" s="721"/>
      <c r="I76" s="724"/>
      <c r="J76" s="337"/>
      <c r="K76" s="327"/>
      <c r="L76" s="327"/>
      <c r="M76" s="353">
        <v>5269</v>
      </c>
      <c r="N76" s="327"/>
      <c r="O76" s="353">
        <v>3231</v>
      </c>
      <c r="P76" s="140"/>
      <c r="Q76" s="141"/>
      <c r="R76" s="141"/>
      <c r="S76" s="141"/>
      <c r="T76" s="141"/>
      <c r="U76" s="117"/>
    </row>
    <row r="77" spans="1:21" s="115" customFormat="1" ht="15" customHeight="1">
      <c r="A77" s="318"/>
      <c r="B77" s="341"/>
      <c r="C77" s="341"/>
      <c r="D77" s="341"/>
      <c r="E77" s="341"/>
      <c r="F77" s="341"/>
      <c r="G77" s="719" t="s">
        <v>283</v>
      </c>
      <c r="H77" s="719"/>
      <c r="I77" s="720"/>
      <c r="J77" s="339"/>
      <c r="K77" s="328"/>
      <c r="L77" s="328"/>
      <c r="M77" s="364">
        <v>4132</v>
      </c>
      <c r="N77" s="328"/>
      <c r="O77" s="364">
        <v>2511</v>
      </c>
      <c r="P77" s="142"/>
      <c r="Q77" s="143"/>
      <c r="R77" s="143"/>
      <c r="S77" s="143"/>
      <c r="T77" s="143"/>
      <c r="U77" s="116"/>
    </row>
    <row r="78" spans="1:21" s="115" customFormat="1" ht="15" customHeight="1">
      <c r="A78" s="318"/>
      <c r="B78" s="341"/>
      <c r="C78" s="341"/>
      <c r="D78" s="341"/>
      <c r="E78" s="341"/>
      <c r="F78" s="341"/>
      <c r="G78" s="719" t="s">
        <v>284</v>
      </c>
      <c r="H78" s="719"/>
      <c r="I78" s="720"/>
      <c r="J78" s="339"/>
      <c r="K78" s="328"/>
      <c r="L78" s="328"/>
      <c r="M78" s="364">
        <v>1137</v>
      </c>
      <c r="N78" s="328"/>
      <c r="O78" s="364">
        <v>720</v>
      </c>
      <c r="P78" s="142"/>
      <c r="Q78" s="143"/>
      <c r="R78" s="143"/>
      <c r="S78" s="143"/>
      <c r="T78" s="143"/>
      <c r="U78" s="118"/>
    </row>
    <row r="79" spans="1:21" s="113" customFormat="1" ht="15" customHeight="1">
      <c r="A79" s="326"/>
      <c r="B79" s="340"/>
      <c r="C79" s="340"/>
      <c r="D79" s="340"/>
      <c r="E79" s="340"/>
      <c r="F79" s="721" t="s">
        <v>285</v>
      </c>
      <c r="G79" s="721"/>
      <c r="H79" s="721"/>
      <c r="I79" s="724"/>
      <c r="J79" s="337"/>
      <c r="K79" s="327"/>
      <c r="L79" s="327"/>
      <c r="M79" s="353">
        <v>2940</v>
      </c>
      <c r="N79" s="327"/>
      <c r="O79" s="353">
        <v>2145</v>
      </c>
      <c r="P79" s="140"/>
      <c r="Q79" s="141"/>
      <c r="R79" s="141"/>
      <c r="S79" s="141"/>
      <c r="T79" s="141"/>
      <c r="U79" s="119"/>
    </row>
    <row r="80" spans="1:21" s="115" customFormat="1" ht="15" customHeight="1">
      <c r="A80" s="318"/>
      <c r="B80" s="341"/>
      <c r="C80" s="341"/>
      <c r="D80" s="341"/>
      <c r="E80" s="341"/>
      <c r="F80" s="341"/>
      <c r="G80" s="719" t="s">
        <v>286</v>
      </c>
      <c r="H80" s="719"/>
      <c r="I80" s="720"/>
      <c r="J80" s="339"/>
      <c r="K80" s="328"/>
      <c r="L80" s="328"/>
      <c r="M80" s="364">
        <v>942</v>
      </c>
      <c r="N80" s="328"/>
      <c r="O80" s="364">
        <v>540</v>
      </c>
      <c r="P80" s="142"/>
      <c r="Q80" s="143"/>
      <c r="R80" s="143"/>
      <c r="S80" s="143"/>
      <c r="T80" s="143"/>
      <c r="U80" s="110"/>
    </row>
    <row r="81" spans="1:21" s="115" customFormat="1" ht="15" customHeight="1">
      <c r="A81" s="318"/>
      <c r="B81" s="341"/>
      <c r="C81" s="341"/>
      <c r="D81" s="341"/>
      <c r="E81" s="341"/>
      <c r="F81" s="341"/>
      <c r="G81" s="719" t="s">
        <v>157</v>
      </c>
      <c r="H81" s="719"/>
      <c r="I81" s="720"/>
      <c r="J81" s="339"/>
      <c r="K81" s="328"/>
      <c r="L81" s="328"/>
      <c r="M81" s="364">
        <v>1441</v>
      </c>
      <c r="N81" s="328"/>
      <c r="O81" s="364">
        <v>1194</v>
      </c>
      <c r="P81" s="142"/>
      <c r="Q81" s="143"/>
      <c r="R81" s="143"/>
      <c r="S81" s="143"/>
      <c r="T81" s="143"/>
      <c r="U81" s="110"/>
    </row>
    <row r="82" spans="1:21" s="115" customFormat="1" ht="15" customHeight="1">
      <c r="A82" s="318"/>
      <c r="B82" s="341"/>
      <c r="C82" s="341"/>
      <c r="D82" s="341"/>
      <c r="E82" s="341"/>
      <c r="F82" s="341"/>
      <c r="G82" s="741" t="s">
        <v>287</v>
      </c>
      <c r="H82" s="741"/>
      <c r="I82" s="742"/>
      <c r="J82" s="339"/>
      <c r="K82" s="328"/>
      <c r="L82" s="328"/>
      <c r="M82" s="364">
        <v>557</v>
      </c>
      <c r="N82" s="328"/>
      <c r="O82" s="364">
        <v>411</v>
      </c>
      <c r="P82" s="142"/>
      <c r="Q82" s="143"/>
      <c r="R82" s="143"/>
      <c r="S82" s="143"/>
      <c r="T82" s="143"/>
      <c r="U82" s="110"/>
    </row>
    <row r="83" spans="1:21" s="113" customFormat="1" ht="15" customHeight="1">
      <c r="A83" s="326"/>
      <c r="B83" s="340"/>
      <c r="C83" s="340"/>
      <c r="D83" s="340"/>
      <c r="E83" s="340"/>
      <c r="F83" s="721" t="s">
        <v>288</v>
      </c>
      <c r="G83" s="721"/>
      <c r="H83" s="721"/>
      <c r="I83" s="724"/>
      <c r="J83" s="337"/>
      <c r="K83" s="327"/>
      <c r="L83" s="327"/>
      <c r="M83" s="353">
        <v>6532</v>
      </c>
      <c r="N83" s="327"/>
      <c r="O83" s="353">
        <v>4273</v>
      </c>
      <c r="P83" s="140"/>
      <c r="Q83" s="141"/>
      <c r="R83" s="141"/>
      <c r="S83" s="141"/>
      <c r="T83" s="141"/>
      <c r="U83" s="110"/>
    </row>
    <row r="84" spans="1:21" s="115" customFormat="1" ht="15" customHeight="1">
      <c r="A84" s="318"/>
      <c r="B84" s="341"/>
      <c r="C84" s="341"/>
      <c r="D84" s="341"/>
      <c r="E84" s="341"/>
      <c r="F84" s="341"/>
      <c r="G84" s="719" t="s">
        <v>289</v>
      </c>
      <c r="H84" s="719"/>
      <c r="I84" s="720"/>
      <c r="J84" s="339"/>
      <c r="K84" s="328"/>
      <c r="L84" s="328"/>
      <c r="M84" s="364">
        <v>4521</v>
      </c>
      <c r="N84" s="328"/>
      <c r="O84" s="364">
        <v>2867</v>
      </c>
      <c r="P84" s="142"/>
      <c r="Q84" s="143"/>
      <c r="R84" s="143"/>
      <c r="S84" s="143"/>
      <c r="T84" s="143"/>
      <c r="U84" s="110"/>
    </row>
    <row r="85" spans="1:21" s="115" customFormat="1" ht="15" customHeight="1">
      <c r="A85" s="318"/>
      <c r="B85" s="341"/>
      <c r="C85" s="341"/>
      <c r="D85" s="341"/>
      <c r="E85" s="341"/>
      <c r="F85" s="341"/>
      <c r="G85" s="719" t="s">
        <v>290</v>
      </c>
      <c r="H85" s="719"/>
      <c r="I85" s="720"/>
      <c r="J85" s="339"/>
      <c r="K85" s="328"/>
      <c r="L85" s="328"/>
      <c r="M85" s="364">
        <v>472</v>
      </c>
      <c r="N85" s="328"/>
      <c r="O85" s="364">
        <v>348</v>
      </c>
      <c r="P85" s="142"/>
      <c r="Q85" s="143"/>
      <c r="R85" s="143"/>
      <c r="S85" s="143"/>
      <c r="T85" s="143"/>
      <c r="U85" s="110"/>
    </row>
    <row r="86" spans="1:21" s="115" customFormat="1" ht="15" customHeight="1">
      <c r="A86" s="318"/>
      <c r="B86" s="341"/>
      <c r="C86" s="341"/>
      <c r="D86" s="341"/>
      <c r="E86" s="341"/>
      <c r="F86" s="341"/>
      <c r="G86" s="719" t="s">
        <v>291</v>
      </c>
      <c r="H86" s="719"/>
      <c r="I86" s="720"/>
      <c r="J86" s="339"/>
      <c r="K86" s="328"/>
      <c r="L86" s="328"/>
      <c r="M86" s="364">
        <v>780</v>
      </c>
      <c r="N86" s="328"/>
      <c r="O86" s="364">
        <v>563</v>
      </c>
      <c r="P86" s="142"/>
      <c r="Q86" s="143"/>
      <c r="R86" s="143"/>
      <c r="S86" s="143"/>
      <c r="T86" s="143"/>
      <c r="U86" s="114"/>
    </row>
    <row r="87" spans="1:21" s="115" customFormat="1" ht="15" customHeight="1">
      <c r="A87" s="318"/>
      <c r="B87" s="341"/>
      <c r="C87" s="341"/>
      <c r="D87" s="341"/>
      <c r="E87" s="341"/>
      <c r="F87" s="341"/>
      <c r="G87" s="719" t="s">
        <v>292</v>
      </c>
      <c r="H87" s="719"/>
      <c r="I87" s="720"/>
      <c r="J87" s="339"/>
      <c r="K87" s="328"/>
      <c r="L87" s="328"/>
      <c r="M87" s="364">
        <v>759</v>
      </c>
      <c r="N87" s="328"/>
      <c r="O87" s="364">
        <v>496</v>
      </c>
      <c r="P87" s="142"/>
      <c r="Q87" s="143"/>
      <c r="R87" s="143"/>
      <c r="S87" s="143"/>
      <c r="T87" s="143"/>
      <c r="U87" s="114"/>
    </row>
    <row r="88" spans="1:21" s="113" customFormat="1" ht="15" customHeight="1">
      <c r="A88" s="326"/>
      <c r="B88" s="340"/>
      <c r="C88" s="340"/>
      <c r="D88" s="340"/>
      <c r="E88" s="340"/>
      <c r="F88" s="721" t="s">
        <v>293</v>
      </c>
      <c r="G88" s="721"/>
      <c r="H88" s="721"/>
      <c r="I88" s="724"/>
      <c r="J88" s="337"/>
      <c r="K88" s="327"/>
      <c r="L88" s="327"/>
      <c r="M88" s="353">
        <v>1979</v>
      </c>
      <c r="N88" s="327"/>
      <c r="O88" s="353">
        <v>1435</v>
      </c>
      <c r="P88" s="140"/>
      <c r="Q88" s="141"/>
      <c r="R88" s="141"/>
      <c r="S88" s="141"/>
      <c r="T88" s="141"/>
      <c r="U88" s="112"/>
    </row>
    <row r="89" spans="1:21" s="115" customFormat="1" ht="15" customHeight="1">
      <c r="A89" s="318"/>
      <c r="B89" s="341"/>
      <c r="C89" s="341"/>
      <c r="D89" s="341"/>
      <c r="E89" s="341"/>
      <c r="F89" s="341"/>
      <c r="G89" s="719" t="s">
        <v>294</v>
      </c>
      <c r="H89" s="719"/>
      <c r="I89" s="720"/>
      <c r="J89" s="339"/>
      <c r="K89" s="328"/>
      <c r="L89" s="328"/>
      <c r="M89" s="364">
        <v>1793</v>
      </c>
      <c r="N89" s="328"/>
      <c r="O89" s="364">
        <v>1202</v>
      </c>
      <c r="P89" s="142"/>
      <c r="Q89" s="143"/>
      <c r="R89" s="143"/>
      <c r="S89" s="143"/>
      <c r="T89" s="143"/>
      <c r="U89" s="114"/>
    </row>
    <row r="90" spans="1:21" s="115" customFormat="1" ht="15" customHeight="1">
      <c r="A90" s="318"/>
      <c r="B90" s="341"/>
      <c r="C90" s="341"/>
      <c r="D90" s="341"/>
      <c r="E90" s="341"/>
      <c r="F90" s="341"/>
      <c r="G90" s="719" t="s">
        <v>295</v>
      </c>
      <c r="H90" s="719"/>
      <c r="I90" s="720"/>
      <c r="J90" s="339"/>
      <c r="K90" s="328"/>
      <c r="L90" s="328"/>
      <c r="M90" s="364">
        <v>187</v>
      </c>
      <c r="N90" s="328"/>
      <c r="O90" s="364">
        <v>233</v>
      </c>
      <c r="P90" s="142"/>
      <c r="Q90" s="143"/>
      <c r="R90" s="143"/>
      <c r="S90" s="143"/>
      <c r="T90" s="143"/>
      <c r="U90" s="114"/>
    </row>
    <row r="91" spans="1:21" s="113" customFormat="1" ht="15" customHeight="1">
      <c r="A91" s="326"/>
      <c r="B91" s="340"/>
      <c r="C91" s="340"/>
      <c r="D91" s="340"/>
      <c r="E91" s="340"/>
      <c r="F91" s="721" t="s">
        <v>296</v>
      </c>
      <c r="G91" s="721"/>
      <c r="H91" s="721"/>
      <c r="I91" s="724"/>
      <c r="J91" s="337"/>
      <c r="K91" s="327"/>
      <c r="L91" s="327"/>
      <c r="M91" s="353">
        <v>2596</v>
      </c>
      <c r="N91" s="327"/>
      <c r="O91" s="353">
        <v>1792</v>
      </c>
      <c r="P91" s="140"/>
      <c r="Q91" s="141"/>
      <c r="R91" s="141"/>
      <c r="S91" s="141"/>
      <c r="T91" s="141"/>
      <c r="U91" s="112"/>
    </row>
    <row r="92" spans="1:21" s="115" customFormat="1" ht="15" customHeight="1">
      <c r="A92" s="318"/>
      <c r="B92" s="341"/>
      <c r="C92" s="341"/>
      <c r="D92" s="341"/>
      <c r="E92" s="341"/>
      <c r="F92" s="341"/>
      <c r="G92" s="719" t="s">
        <v>297</v>
      </c>
      <c r="H92" s="719"/>
      <c r="I92" s="720"/>
      <c r="J92" s="339"/>
      <c r="K92" s="328"/>
      <c r="L92" s="328"/>
      <c r="M92" s="364">
        <v>272</v>
      </c>
      <c r="N92" s="328"/>
      <c r="O92" s="364">
        <v>200</v>
      </c>
      <c r="P92" s="142"/>
      <c r="Q92" s="143"/>
      <c r="R92" s="143"/>
      <c r="S92" s="143"/>
      <c r="T92" s="143"/>
      <c r="U92" s="114"/>
    </row>
    <row r="93" spans="1:21" s="115" customFormat="1" ht="15" customHeight="1">
      <c r="A93" s="318"/>
      <c r="B93" s="341"/>
      <c r="C93" s="341"/>
      <c r="D93" s="341"/>
      <c r="E93" s="341"/>
      <c r="F93" s="341"/>
      <c r="G93" s="719" t="s">
        <v>159</v>
      </c>
      <c r="H93" s="719"/>
      <c r="I93" s="720"/>
      <c r="J93" s="339"/>
      <c r="K93" s="328"/>
      <c r="L93" s="328"/>
      <c r="M93" s="364">
        <v>2324</v>
      </c>
      <c r="N93" s="328"/>
      <c r="O93" s="364">
        <v>1592</v>
      </c>
      <c r="P93" s="142"/>
      <c r="Q93" s="143"/>
      <c r="R93" s="143"/>
      <c r="S93" s="143"/>
      <c r="T93" s="143"/>
      <c r="U93" s="114"/>
    </row>
    <row r="94" spans="1:21" s="113" customFormat="1" ht="15" customHeight="1">
      <c r="A94" s="326"/>
      <c r="B94" s="340"/>
      <c r="C94" s="340"/>
      <c r="D94" s="340"/>
      <c r="E94" s="340"/>
      <c r="F94" s="721" t="s">
        <v>158</v>
      </c>
      <c r="G94" s="721"/>
      <c r="H94" s="721"/>
      <c r="I94" s="724"/>
      <c r="J94" s="337"/>
      <c r="K94" s="327"/>
      <c r="L94" s="327"/>
      <c r="M94" s="353">
        <v>5102</v>
      </c>
      <c r="N94" s="327"/>
      <c r="O94" s="353">
        <v>5426</v>
      </c>
      <c r="P94" s="140"/>
      <c r="Q94" s="141"/>
      <c r="R94" s="141"/>
      <c r="S94" s="141"/>
      <c r="T94" s="141"/>
      <c r="U94" s="112"/>
    </row>
    <row r="95" spans="1:21" s="113" customFormat="1" ht="15" customHeight="1">
      <c r="A95" s="326"/>
      <c r="B95" s="340"/>
      <c r="C95" s="340"/>
      <c r="D95" s="340"/>
      <c r="E95" s="340"/>
      <c r="F95" s="721" t="s">
        <v>298</v>
      </c>
      <c r="G95" s="721"/>
      <c r="H95" s="721"/>
      <c r="I95" s="724"/>
      <c r="J95" s="337"/>
      <c r="K95" s="327"/>
      <c r="L95" s="327"/>
      <c r="M95" s="353">
        <v>9423</v>
      </c>
      <c r="N95" s="327"/>
      <c r="O95" s="353">
        <v>9627</v>
      </c>
      <c r="P95" s="140"/>
      <c r="Q95" s="141"/>
      <c r="R95" s="141"/>
      <c r="S95" s="141"/>
      <c r="T95" s="141"/>
      <c r="U95" s="112"/>
    </row>
    <row r="96" spans="1:21" s="115" customFormat="1" ht="15" customHeight="1">
      <c r="A96" s="318"/>
      <c r="B96" s="341"/>
      <c r="C96" s="341"/>
      <c r="D96" s="341"/>
      <c r="E96" s="341"/>
      <c r="F96" s="341"/>
      <c r="G96" s="719" t="s">
        <v>299</v>
      </c>
      <c r="H96" s="719"/>
      <c r="I96" s="720"/>
      <c r="J96" s="339"/>
      <c r="K96" s="328"/>
      <c r="L96" s="328"/>
      <c r="M96" s="364">
        <v>4660</v>
      </c>
      <c r="N96" s="328"/>
      <c r="O96" s="364">
        <v>5483</v>
      </c>
      <c r="P96" s="142"/>
      <c r="Q96" s="143"/>
      <c r="R96" s="143"/>
      <c r="S96" s="143"/>
      <c r="T96" s="143"/>
      <c r="U96" s="114"/>
    </row>
    <row r="97" spans="1:21" s="115" customFormat="1" ht="15" customHeight="1">
      <c r="A97" s="318"/>
      <c r="B97" s="341"/>
      <c r="C97" s="341"/>
      <c r="D97" s="341"/>
      <c r="E97" s="341"/>
      <c r="F97" s="341"/>
      <c r="G97" s="719" t="s">
        <v>300</v>
      </c>
      <c r="H97" s="719"/>
      <c r="I97" s="720"/>
      <c r="J97" s="339"/>
      <c r="K97" s="328"/>
      <c r="L97" s="328"/>
      <c r="M97" s="364">
        <v>4763</v>
      </c>
      <c r="N97" s="328"/>
      <c r="O97" s="364">
        <v>4144</v>
      </c>
      <c r="P97" s="142"/>
      <c r="Q97" s="143"/>
      <c r="R97" s="143"/>
      <c r="S97" s="143"/>
      <c r="T97" s="143"/>
      <c r="U97" s="114"/>
    </row>
    <row r="98" spans="1:21" s="113" customFormat="1" ht="15" customHeight="1">
      <c r="A98" s="326"/>
      <c r="B98" s="340"/>
      <c r="C98" s="340"/>
      <c r="D98" s="340"/>
      <c r="E98" s="340"/>
      <c r="F98" s="721" t="s">
        <v>301</v>
      </c>
      <c r="G98" s="721"/>
      <c r="H98" s="721"/>
      <c r="I98" s="724"/>
      <c r="J98" s="337"/>
      <c r="K98" s="327"/>
      <c r="L98" s="327"/>
      <c r="M98" s="353">
        <v>4676</v>
      </c>
      <c r="N98" s="327"/>
      <c r="O98" s="353">
        <v>4845</v>
      </c>
      <c r="P98" s="140"/>
      <c r="Q98" s="141"/>
      <c r="R98" s="141"/>
      <c r="S98" s="141"/>
      <c r="T98" s="141"/>
      <c r="U98" s="112"/>
    </row>
    <row r="99" spans="1:21" s="115" customFormat="1" ht="15" customHeight="1">
      <c r="A99" s="318"/>
      <c r="B99" s="341"/>
      <c r="C99" s="341"/>
      <c r="D99" s="341"/>
      <c r="E99" s="341"/>
      <c r="F99" s="341"/>
      <c r="G99" s="719" t="s">
        <v>302</v>
      </c>
      <c r="H99" s="719"/>
      <c r="I99" s="720"/>
      <c r="J99" s="339"/>
      <c r="K99" s="328"/>
      <c r="L99" s="328"/>
      <c r="M99" s="364">
        <v>1088</v>
      </c>
      <c r="N99" s="328"/>
      <c r="O99" s="364">
        <v>1010</v>
      </c>
      <c r="P99" s="142"/>
      <c r="Q99" s="143"/>
      <c r="R99" s="143"/>
      <c r="S99" s="143"/>
      <c r="T99" s="143"/>
      <c r="U99" s="114"/>
    </row>
    <row r="100" spans="1:21" s="115" customFormat="1" ht="15" customHeight="1">
      <c r="A100" s="318"/>
      <c r="B100" s="341"/>
      <c r="C100" s="341"/>
      <c r="D100" s="341"/>
      <c r="E100" s="341"/>
      <c r="F100" s="341"/>
      <c r="G100" s="719" t="s">
        <v>303</v>
      </c>
      <c r="H100" s="719"/>
      <c r="I100" s="720"/>
      <c r="J100" s="339"/>
      <c r="K100" s="328"/>
      <c r="L100" s="328"/>
      <c r="M100" s="364">
        <v>1073</v>
      </c>
      <c r="N100" s="328"/>
      <c r="O100" s="364">
        <v>992</v>
      </c>
      <c r="P100" s="142"/>
      <c r="Q100" s="143"/>
      <c r="R100" s="143"/>
      <c r="S100" s="143"/>
      <c r="T100" s="143"/>
      <c r="U100" s="114"/>
    </row>
    <row r="101" spans="1:21" s="115" customFormat="1" ht="15" customHeight="1">
      <c r="A101" s="318"/>
      <c r="B101" s="341"/>
      <c r="C101" s="341"/>
      <c r="D101" s="341"/>
      <c r="E101" s="341"/>
      <c r="F101" s="341"/>
      <c r="G101" s="719" t="s">
        <v>304</v>
      </c>
      <c r="H101" s="719"/>
      <c r="I101" s="720"/>
      <c r="J101" s="339"/>
      <c r="K101" s="328"/>
      <c r="L101" s="328"/>
      <c r="M101" s="364">
        <v>2515</v>
      </c>
      <c r="N101" s="328"/>
      <c r="O101" s="364">
        <v>2842</v>
      </c>
      <c r="P101" s="142"/>
      <c r="Q101" s="143"/>
      <c r="R101" s="143"/>
      <c r="S101" s="143"/>
      <c r="T101" s="143"/>
      <c r="U101" s="114"/>
    </row>
    <row r="102" spans="1:21" s="113" customFormat="1" ht="15" customHeight="1">
      <c r="A102" s="326"/>
      <c r="B102" s="340"/>
      <c r="C102" s="340"/>
      <c r="D102" s="340"/>
      <c r="E102" s="340"/>
      <c r="F102" s="721" t="s">
        <v>305</v>
      </c>
      <c r="G102" s="721"/>
      <c r="H102" s="721"/>
      <c r="I102" s="724"/>
      <c r="J102" s="337"/>
      <c r="K102" s="327"/>
      <c r="L102" s="327"/>
      <c r="M102" s="353">
        <v>2792</v>
      </c>
      <c r="N102" s="327"/>
      <c r="O102" s="353">
        <v>2686</v>
      </c>
      <c r="P102" s="140"/>
      <c r="Q102" s="141"/>
      <c r="R102" s="141"/>
      <c r="S102" s="141"/>
      <c r="T102" s="141"/>
      <c r="U102" s="112"/>
    </row>
    <row r="103" spans="1:21" s="113" customFormat="1" ht="15" customHeight="1">
      <c r="A103" s="326"/>
      <c r="B103" s="340"/>
      <c r="C103" s="340"/>
      <c r="D103" s="340"/>
      <c r="E103" s="340"/>
      <c r="F103" s="721" t="s">
        <v>306</v>
      </c>
      <c r="G103" s="721"/>
      <c r="H103" s="721"/>
      <c r="I103" s="724"/>
      <c r="J103" s="337"/>
      <c r="K103" s="327"/>
      <c r="L103" s="327"/>
      <c r="M103" s="353">
        <v>18792</v>
      </c>
      <c r="N103" s="327"/>
      <c r="O103" s="353">
        <v>17957</v>
      </c>
      <c r="P103" s="140"/>
      <c r="Q103" s="141"/>
      <c r="R103" s="141"/>
      <c r="S103" s="141"/>
      <c r="T103" s="141"/>
      <c r="U103" s="112"/>
    </row>
    <row r="104" spans="1:21" s="115" customFormat="1" ht="15" customHeight="1">
      <c r="A104" s="318"/>
      <c r="B104" s="341"/>
      <c r="C104" s="341"/>
      <c r="D104" s="341"/>
      <c r="E104" s="341"/>
      <c r="F104" s="341"/>
      <c r="G104" s="719" t="s">
        <v>307</v>
      </c>
      <c r="H104" s="719"/>
      <c r="I104" s="720"/>
      <c r="J104" s="339"/>
      <c r="K104" s="328"/>
      <c r="L104" s="328"/>
      <c r="M104" s="364">
        <v>17781</v>
      </c>
      <c r="N104" s="328"/>
      <c r="O104" s="364">
        <v>17352</v>
      </c>
      <c r="P104" s="142"/>
      <c r="Q104" s="143"/>
      <c r="R104" s="143"/>
      <c r="S104" s="143"/>
      <c r="T104" s="143"/>
      <c r="U104" s="114"/>
    </row>
    <row r="105" spans="1:21" s="115" customFormat="1" ht="15" customHeight="1">
      <c r="A105" s="318"/>
      <c r="B105" s="341"/>
      <c r="C105" s="341"/>
      <c r="D105" s="341"/>
      <c r="E105" s="341"/>
      <c r="F105" s="341"/>
      <c r="G105" s="719" t="s">
        <v>308</v>
      </c>
      <c r="H105" s="719"/>
      <c r="I105" s="720"/>
      <c r="J105" s="339"/>
      <c r="K105" s="328"/>
      <c r="L105" s="328"/>
      <c r="M105" s="364">
        <v>1011</v>
      </c>
      <c r="N105" s="328"/>
      <c r="O105" s="364">
        <v>605</v>
      </c>
      <c r="P105" s="142"/>
      <c r="Q105" s="143"/>
      <c r="R105" s="143"/>
      <c r="S105" s="143"/>
      <c r="T105" s="143"/>
      <c r="U105" s="114"/>
    </row>
    <row r="106" spans="1:21" s="115" customFormat="1" ht="15" customHeight="1">
      <c r="A106" s="318"/>
      <c r="B106" s="341"/>
      <c r="C106" s="341"/>
      <c r="D106" s="341"/>
      <c r="E106" s="341"/>
      <c r="F106" s="746" t="s">
        <v>518</v>
      </c>
      <c r="G106" s="746"/>
      <c r="H106" s="746"/>
      <c r="I106" s="746"/>
      <c r="J106" s="339"/>
      <c r="K106" s="328"/>
      <c r="L106" s="328"/>
      <c r="M106" s="364">
        <v>139</v>
      </c>
      <c r="N106" s="328"/>
      <c r="O106" s="364">
        <v>455</v>
      </c>
      <c r="P106" s="142"/>
      <c r="Q106" s="143"/>
      <c r="R106" s="143"/>
      <c r="S106" s="143"/>
      <c r="T106" s="143"/>
      <c r="U106" s="114"/>
    </row>
    <row r="107" spans="1:21" s="113" customFormat="1" ht="15" customHeight="1">
      <c r="A107" s="326"/>
      <c r="B107" s="340"/>
      <c r="C107" s="340"/>
      <c r="D107" s="340"/>
      <c r="E107" s="721" t="s">
        <v>309</v>
      </c>
      <c r="F107" s="721"/>
      <c r="G107" s="721"/>
      <c r="H107" s="721"/>
      <c r="I107" s="724"/>
      <c r="J107" s="337"/>
      <c r="K107" s="327"/>
      <c r="L107" s="327"/>
      <c r="M107" s="353">
        <v>26071</v>
      </c>
      <c r="N107" s="327"/>
      <c r="O107" s="353">
        <v>25939</v>
      </c>
      <c r="P107" s="140"/>
      <c r="Q107" s="141"/>
      <c r="R107" s="141"/>
      <c r="S107" s="141"/>
      <c r="T107" s="141"/>
      <c r="U107" s="112"/>
    </row>
    <row r="108" spans="1:21" s="113" customFormat="1" ht="15" customHeight="1">
      <c r="A108" s="326"/>
      <c r="B108" s="340"/>
      <c r="C108" s="340"/>
      <c r="D108" s="340"/>
      <c r="E108" s="340"/>
      <c r="F108" s="721" t="s">
        <v>310</v>
      </c>
      <c r="G108" s="721"/>
      <c r="H108" s="721"/>
      <c r="I108" s="721"/>
      <c r="J108" s="337"/>
      <c r="K108" s="327"/>
      <c r="L108" s="327"/>
      <c r="M108" s="353">
        <v>21093</v>
      </c>
      <c r="N108" s="327"/>
      <c r="O108" s="353">
        <v>23434</v>
      </c>
      <c r="P108" s="140"/>
      <c r="Q108" s="141"/>
      <c r="R108" s="141"/>
      <c r="S108" s="141"/>
      <c r="T108" s="141"/>
      <c r="U108" s="112"/>
    </row>
    <row r="109" spans="1:21" s="115" customFormat="1" ht="15" customHeight="1">
      <c r="A109" s="318"/>
      <c r="B109" s="341"/>
      <c r="C109" s="341"/>
      <c r="D109" s="341"/>
      <c r="E109" s="341"/>
      <c r="F109" s="719" t="s">
        <v>311</v>
      </c>
      <c r="G109" s="719"/>
      <c r="H109" s="719"/>
      <c r="I109" s="719"/>
      <c r="J109" s="339"/>
      <c r="K109" s="328"/>
      <c r="L109" s="328"/>
      <c r="M109" s="364">
        <v>4978</v>
      </c>
      <c r="N109" s="328"/>
      <c r="O109" s="364">
        <v>2505</v>
      </c>
      <c r="P109" s="142"/>
      <c r="Q109" s="143"/>
      <c r="R109" s="143"/>
      <c r="S109" s="143"/>
      <c r="T109" s="143"/>
      <c r="U109" s="114"/>
    </row>
    <row r="110" spans="1:21" s="115" customFormat="1" ht="15" customHeight="1">
      <c r="A110" s="318"/>
      <c r="B110" s="341"/>
      <c r="C110" s="341"/>
      <c r="D110" s="341"/>
      <c r="E110" s="341"/>
      <c r="F110" s="341"/>
      <c r="G110" s="719" t="s">
        <v>312</v>
      </c>
      <c r="H110" s="719"/>
      <c r="I110" s="719"/>
      <c r="J110" s="339"/>
      <c r="K110" s="328"/>
      <c r="L110" s="328"/>
      <c r="M110" s="364">
        <v>1492</v>
      </c>
      <c r="N110" s="328"/>
      <c r="O110" s="364">
        <v>835</v>
      </c>
      <c r="P110" s="142"/>
      <c r="Q110" s="143"/>
      <c r="R110" s="143"/>
      <c r="S110" s="143"/>
      <c r="T110" s="143"/>
      <c r="U110" s="114"/>
    </row>
    <row r="111" spans="1:21" s="115" customFormat="1" ht="15" customHeight="1">
      <c r="A111" s="318"/>
      <c r="B111" s="341"/>
      <c r="C111" s="341"/>
      <c r="D111" s="341"/>
      <c r="E111" s="341"/>
      <c r="F111" s="341"/>
      <c r="G111" s="719" t="s">
        <v>313</v>
      </c>
      <c r="H111" s="719"/>
      <c r="I111" s="719"/>
      <c r="J111" s="339"/>
      <c r="K111" s="328"/>
      <c r="L111" s="328"/>
      <c r="M111" s="364">
        <v>3486</v>
      </c>
      <c r="N111" s="328"/>
      <c r="O111" s="364">
        <v>1670</v>
      </c>
      <c r="P111" s="142"/>
      <c r="Q111" s="143"/>
      <c r="R111" s="143"/>
      <c r="S111" s="143"/>
      <c r="T111" s="143"/>
      <c r="U111" s="114"/>
    </row>
    <row r="112" spans="1:21" s="113" customFormat="1" ht="15" customHeight="1">
      <c r="A112" s="326"/>
      <c r="B112" s="340"/>
      <c r="C112" s="340"/>
      <c r="D112" s="340"/>
      <c r="E112" s="721" t="s">
        <v>314</v>
      </c>
      <c r="F112" s="721"/>
      <c r="G112" s="721"/>
      <c r="H112" s="721"/>
      <c r="I112" s="721"/>
      <c r="J112" s="337"/>
      <c r="K112" s="327"/>
      <c r="L112" s="327"/>
      <c r="M112" s="353">
        <v>18198</v>
      </c>
      <c r="N112" s="327"/>
      <c r="O112" s="353">
        <v>11861</v>
      </c>
      <c r="P112" s="140"/>
      <c r="Q112" s="141"/>
      <c r="R112" s="141"/>
      <c r="S112" s="141"/>
      <c r="T112" s="141"/>
      <c r="U112" s="112"/>
    </row>
    <row r="113" spans="1:21" s="113" customFormat="1" ht="15" customHeight="1">
      <c r="A113" s="326"/>
      <c r="B113" s="340"/>
      <c r="C113" s="340"/>
      <c r="D113" s="340"/>
      <c r="E113" s="340"/>
      <c r="F113" s="721" t="s">
        <v>315</v>
      </c>
      <c r="G113" s="721"/>
      <c r="H113" s="721"/>
      <c r="I113" s="721"/>
      <c r="J113" s="337"/>
      <c r="K113" s="327"/>
      <c r="L113" s="327"/>
      <c r="M113" s="353">
        <v>8434</v>
      </c>
      <c r="N113" s="327"/>
      <c r="O113" s="353">
        <v>5520</v>
      </c>
      <c r="P113" s="140"/>
      <c r="Q113" s="141"/>
      <c r="R113" s="141"/>
      <c r="S113" s="141"/>
      <c r="T113" s="141"/>
      <c r="U113" s="112"/>
    </row>
    <row r="114" spans="1:21" s="115" customFormat="1" ht="15" customHeight="1">
      <c r="A114" s="318"/>
      <c r="B114" s="341"/>
      <c r="C114" s="341"/>
      <c r="D114" s="341"/>
      <c r="E114" s="341"/>
      <c r="F114" s="719" t="s">
        <v>316</v>
      </c>
      <c r="G114" s="719"/>
      <c r="H114" s="719"/>
      <c r="I114" s="719"/>
      <c r="J114" s="339"/>
      <c r="K114" s="328"/>
      <c r="L114" s="328"/>
      <c r="M114" s="364">
        <v>5169</v>
      </c>
      <c r="N114" s="328"/>
      <c r="O114" s="364">
        <v>3457</v>
      </c>
      <c r="P114" s="142"/>
      <c r="Q114" s="143"/>
      <c r="R114" s="143"/>
      <c r="S114" s="143"/>
      <c r="T114" s="143"/>
      <c r="U114" s="114"/>
    </row>
    <row r="115" spans="1:21" s="115" customFormat="1" ht="15" customHeight="1">
      <c r="A115" s="318"/>
      <c r="B115" s="341"/>
      <c r="C115" s="341"/>
      <c r="D115" s="341"/>
      <c r="E115" s="341"/>
      <c r="F115" s="719" t="s">
        <v>317</v>
      </c>
      <c r="G115" s="719"/>
      <c r="H115" s="719"/>
      <c r="I115" s="719"/>
      <c r="J115" s="339"/>
      <c r="K115" s="328"/>
      <c r="L115" s="328"/>
      <c r="M115" s="364">
        <v>487</v>
      </c>
      <c r="N115" s="328"/>
      <c r="O115" s="364">
        <v>169</v>
      </c>
      <c r="P115" s="142"/>
      <c r="Q115" s="143"/>
      <c r="R115" s="143"/>
      <c r="S115" s="143"/>
      <c r="T115" s="143"/>
      <c r="U115" s="114"/>
    </row>
    <row r="116" spans="1:21" s="115" customFormat="1" ht="15" customHeight="1">
      <c r="A116" s="318"/>
      <c r="B116" s="341"/>
      <c r="C116" s="341"/>
      <c r="D116" s="341"/>
      <c r="E116" s="341"/>
      <c r="F116" s="719" t="s">
        <v>318</v>
      </c>
      <c r="G116" s="719"/>
      <c r="H116" s="719"/>
      <c r="I116" s="719"/>
      <c r="J116" s="339"/>
      <c r="K116" s="328"/>
      <c r="L116" s="328"/>
      <c r="M116" s="364">
        <v>4109</v>
      </c>
      <c r="N116" s="328"/>
      <c r="O116" s="364">
        <v>2716</v>
      </c>
      <c r="P116" s="142"/>
      <c r="Q116" s="143"/>
      <c r="R116" s="143"/>
      <c r="S116" s="143"/>
      <c r="T116" s="143"/>
      <c r="U116" s="114"/>
    </row>
    <row r="117" spans="1:21" s="113" customFormat="1" ht="15" customHeight="1">
      <c r="A117" s="326"/>
      <c r="B117" s="340"/>
      <c r="C117" s="340"/>
      <c r="D117" s="340"/>
      <c r="E117" s="721" t="s">
        <v>319</v>
      </c>
      <c r="F117" s="721"/>
      <c r="G117" s="721"/>
      <c r="H117" s="721"/>
      <c r="I117" s="721"/>
      <c r="J117" s="337"/>
      <c r="K117" s="327"/>
      <c r="L117" s="327"/>
      <c r="M117" s="353">
        <v>9311</v>
      </c>
      <c r="N117" s="327"/>
      <c r="O117" s="353">
        <v>6091</v>
      </c>
      <c r="P117" s="140"/>
      <c r="Q117" s="141"/>
      <c r="R117" s="141"/>
      <c r="S117" s="141"/>
      <c r="T117" s="141"/>
      <c r="U117" s="112"/>
    </row>
    <row r="118" spans="1:21" s="113" customFormat="1" ht="15" customHeight="1">
      <c r="A118" s="326"/>
      <c r="B118" s="340"/>
      <c r="C118" s="340"/>
      <c r="D118" s="340"/>
      <c r="E118" s="340"/>
      <c r="F118" s="721" t="s">
        <v>320</v>
      </c>
      <c r="G118" s="721"/>
      <c r="H118" s="721"/>
      <c r="I118" s="721"/>
      <c r="J118" s="337"/>
      <c r="K118" s="327"/>
      <c r="L118" s="327"/>
      <c r="M118" s="353">
        <v>3039</v>
      </c>
      <c r="N118" s="327"/>
      <c r="O118" s="353">
        <v>1368</v>
      </c>
      <c r="P118" s="140"/>
      <c r="Q118" s="141"/>
      <c r="R118" s="141"/>
      <c r="S118" s="141"/>
      <c r="T118" s="141"/>
      <c r="U118" s="112"/>
    </row>
    <row r="119" spans="1:21" s="115" customFormat="1" ht="15" customHeight="1">
      <c r="A119" s="318"/>
      <c r="B119" s="341"/>
      <c r="C119" s="341"/>
      <c r="D119" s="341"/>
      <c r="E119" s="341"/>
      <c r="F119" s="341"/>
      <c r="G119" s="719" t="s">
        <v>321</v>
      </c>
      <c r="H119" s="719"/>
      <c r="I119" s="719"/>
      <c r="J119" s="339"/>
      <c r="K119" s="328"/>
      <c r="L119" s="328"/>
      <c r="M119" s="364">
        <v>1568</v>
      </c>
      <c r="N119" s="328"/>
      <c r="O119" s="364">
        <v>850</v>
      </c>
      <c r="P119" s="142"/>
      <c r="Q119" s="143"/>
      <c r="R119" s="143"/>
      <c r="S119" s="143"/>
      <c r="T119" s="143"/>
      <c r="U119" s="114"/>
    </row>
    <row r="120" spans="1:21" s="115" customFormat="1" ht="15" customHeight="1">
      <c r="A120" s="318"/>
      <c r="B120" s="341"/>
      <c r="C120" s="341"/>
      <c r="D120" s="341"/>
      <c r="E120" s="341"/>
      <c r="F120" s="341"/>
      <c r="G120" s="719" t="s">
        <v>322</v>
      </c>
      <c r="H120" s="719"/>
      <c r="I120" s="719"/>
      <c r="J120" s="339"/>
      <c r="K120" s="328"/>
      <c r="L120" s="328"/>
      <c r="M120" s="364">
        <v>983</v>
      </c>
      <c r="N120" s="328"/>
      <c r="O120" s="364">
        <v>176</v>
      </c>
      <c r="P120" s="142"/>
      <c r="Q120" s="143"/>
      <c r="R120" s="143"/>
      <c r="S120" s="143"/>
      <c r="T120" s="143"/>
      <c r="U120" s="114"/>
    </row>
    <row r="121" spans="1:21" s="115" customFormat="1" ht="15" customHeight="1">
      <c r="A121" s="318"/>
      <c r="B121" s="341"/>
      <c r="C121" s="341"/>
      <c r="D121" s="341"/>
      <c r="E121" s="341"/>
      <c r="F121" s="341"/>
      <c r="G121" s="719" t="s">
        <v>323</v>
      </c>
      <c r="H121" s="719"/>
      <c r="I121" s="719"/>
      <c r="J121" s="339"/>
      <c r="K121" s="328"/>
      <c r="L121" s="328"/>
      <c r="M121" s="364">
        <v>488</v>
      </c>
      <c r="N121" s="328"/>
      <c r="O121" s="364">
        <v>341</v>
      </c>
      <c r="P121" s="142"/>
      <c r="Q121" s="143"/>
      <c r="R121" s="143"/>
      <c r="S121" s="143"/>
      <c r="T121" s="143"/>
      <c r="U121" s="114"/>
    </row>
    <row r="122" spans="1:21" s="113" customFormat="1" ht="15" customHeight="1">
      <c r="A122" s="326"/>
      <c r="B122" s="340"/>
      <c r="C122" s="340"/>
      <c r="D122" s="340"/>
      <c r="E122" s="340"/>
      <c r="F122" s="721" t="s">
        <v>324</v>
      </c>
      <c r="G122" s="721"/>
      <c r="H122" s="721"/>
      <c r="I122" s="721"/>
      <c r="J122" s="337"/>
      <c r="K122" s="327"/>
      <c r="L122" s="327"/>
      <c r="M122" s="353">
        <v>758</v>
      </c>
      <c r="N122" s="327"/>
      <c r="O122" s="353">
        <v>315</v>
      </c>
      <c r="P122" s="140"/>
      <c r="Q122" s="141"/>
      <c r="R122" s="141"/>
      <c r="S122" s="141"/>
      <c r="T122" s="141"/>
      <c r="U122" s="112"/>
    </row>
    <row r="123" spans="1:21" s="115" customFormat="1" ht="15" customHeight="1">
      <c r="A123" s="318"/>
      <c r="B123" s="341"/>
      <c r="C123" s="341"/>
      <c r="D123" s="341"/>
      <c r="E123" s="341"/>
      <c r="F123" s="719" t="s">
        <v>325</v>
      </c>
      <c r="G123" s="719"/>
      <c r="H123" s="719"/>
      <c r="I123" s="719"/>
      <c r="J123" s="339"/>
      <c r="K123" s="328"/>
      <c r="L123" s="328"/>
      <c r="M123" s="364">
        <v>680</v>
      </c>
      <c r="N123" s="328"/>
      <c r="O123" s="364">
        <v>389</v>
      </c>
      <c r="P123" s="142"/>
      <c r="Q123" s="143"/>
      <c r="R123" s="143"/>
      <c r="S123" s="143"/>
      <c r="T123" s="143"/>
      <c r="U123" s="114"/>
    </row>
    <row r="124" spans="1:21" s="115" customFormat="1" ht="15" customHeight="1">
      <c r="A124" s="318"/>
      <c r="B124" s="341"/>
      <c r="C124" s="341"/>
      <c r="D124" s="341"/>
      <c r="E124" s="341"/>
      <c r="F124" s="719" t="s">
        <v>326</v>
      </c>
      <c r="G124" s="719"/>
      <c r="H124" s="719"/>
      <c r="I124" s="719"/>
      <c r="J124" s="339"/>
      <c r="K124" s="328"/>
      <c r="L124" s="328"/>
      <c r="M124" s="364">
        <v>2101</v>
      </c>
      <c r="N124" s="328"/>
      <c r="O124" s="364">
        <v>1756</v>
      </c>
      <c r="P124" s="142"/>
      <c r="Q124" s="143"/>
      <c r="R124" s="143"/>
      <c r="S124" s="143"/>
      <c r="T124" s="143"/>
      <c r="U124" s="114"/>
    </row>
    <row r="125" spans="1:21" s="115" customFormat="1" ht="15" customHeight="1">
      <c r="A125" s="318"/>
      <c r="B125" s="341"/>
      <c r="C125" s="341"/>
      <c r="D125" s="341"/>
      <c r="E125" s="341"/>
      <c r="F125" s="719" t="s">
        <v>327</v>
      </c>
      <c r="G125" s="719"/>
      <c r="H125" s="719"/>
      <c r="I125" s="719"/>
      <c r="J125" s="339"/>
      <c r="K125" s="328"/>
      <c r="L125" s="328"/>
      <c r="M125" s="364">
        <v>2252</v>
      </c>
      <c r="N125" s="328"/>
      <c r="O125" s="364">
        <v>2030</v>
      </c>
      <c r="P125" s="142"/>
      <c r="Q125" s="143"/>
      <c r="R125" s="143"/>
      <c r="S125" s="143"/>
      <c r="T125" s="143"/>
      <c r="U125" s="114"/>
    </row>
    <row r="126" spans="1:21" s="115" customFormat="1" ht="15" customHeight="1">
      <c r="A126" s="318"/>
      <c r="B126" s="341"/>
      <c r="C126" s="341"/>
      <c r="D126" s="341"/>
      <c r="E126" s="341"/>
      <c r="F126" s="719" t="s">
        <v>328</v>
      </c>
      <c r="G126" s="719"/>
      <c r="H126" s="719"/>
      <c r="I126" s="719"/>
      <c r="J126" s="339"/>
      <c r="K126" s="328"/>
      <c r="L126" s="328"/>
      <c r="M126" s="364">
        <v>482</v>
      </c>
      <c r="N126" s="328"/>
      <c r="O126" s="364">
        <v>233</v>
      </c>
      <c r="P126" s="142"/>
      <c r="Q126" s="143"/>
      <c r="R126" s="143"/>
      <c r="S126" s="143"/>
      <c r="T126" s="143"/>
      <c r="U126" s="114"/>
    </row>
    <row r="127" spans="1:21" s="113" customFormat="1" ht="15" customHeight="1">
      <c r="A127" s="326"/>
      <c r="B127" s="340"/>
      <c r="C127" s="340"/>
      <c r="D127" s="340"/>
      <c r="E127" s="721" t="s">
        <v>329</v>
      </c>
      <c r="F127" s="721"/>
      <c r="G127" s="721"/>
      <c r="H127" s="721"/>
      <c r="I127" s="721"/>
      <c r="J127" s="337"/>
      <c r="K127" s="327"/>
      <c r="L127" s="327"/>
      <c r="M127" s="353">
        <v>13445</v>
      </c>
      <c r="N127" s="327"/>
      <c r="O127" s="353">
        <v>11626</v>
      </c>
      <c r="P127" s="140"/>
      <c r="Q127" s="141"/>
      <c r="R127" s="141"/>
      <c r="S127" s="141"/>
      <c r="T127" s="141"/>
      <c r="U127" s="112"/>
    </row>
    <row r="128" spans="1:21" s="113" customFormat="1" ht="15" customHeight="1">
      <c r="A128" s="326"/>
      <c r="B128" s="340"/>
      <c r="C128" s="340"/>
      <c r="D128" s="340"/>
      <c r="E128" s="340"/>
      <c r="F128" s="721" t="s">
        <v>330</v>
      </c>
      <c r="G128" s="721"/>
      <c r="H128" s="721"/>
      <c r="I128" s="721"/>
      <c r="J128" s="337"/>
      <c r="K128" s="327"/>
      <c r="L128" s="327"/>
      <c r="M128" s="353">
        <v>140</v>
      </c>
      <c r="N128" s="327"/>
      <c r="O128" s="353">
        <v>141</v>
      </c>
      <c r="P128" s="140"/>
      <c r="Q128" s="141"/>
      <c r="R128" s="141"/>
      <c r="S128" s="141"/>
      <c r="T128" s="141"/>
      <c r="U128" s="112"/>
    </row>
    <row r="129" spans="1:21" s="115" customFormat="1" ht="15" customHeight="1">
      <c r="A129" s="318"/>
      <c r="B129" s="341"/>
      <c r="C129" s="341"/>
      <c r="D129" s="341"/>
      <c r="E129" s="341"/>
      <c r="F129" s="719" t="s">
        <v>331</v>
      </c>
      <c r="G129" s="719"/>
      <c r="H129" s="719"/>
      <c r="I129" s="719"/>
      <c r="J129" s="339"/>
      <c r="K129" s="328"/>
      <c r="L129" s="328"/>
      <c r="M129" s="364">
        <v>5809</v>
      </c>
      <c r="N129" s="328"/>
      <c r="O129" s="364">
        <v>5786</v>
      </c>
      <c r="P129" s="142"/>
      <c r="Q129" s="143"/>
      <c r="R129" s="143"/>
      <c r="S129" s="143"/>
      <c r="T129" s="143"/>
      <c r="U129" s="114"/>
    </row>
    <row r="130" spans="1:21" s="115" customFormat="1" ht="15" customHeight="1">
      <c r="A130" s="318"/>
      <c r="B130" s="341"/>
      <c r="C130" s="341"/>
      <c r="D130" s="341"/>
      <c r="E130" s="341"/>
      <c r="F130" s="719" t="s">
        <v>332</v>
      </c>
      <c r="G130" s="719"/>
      <c r="H130" s="719"/>
      <c r="I130" s="719"/>
      <c r="J130" s="339"/>
      <c r="K130" s="328"/>
      <c r="L130" s="328"/>
      <c r="M130" s="364">
        <v>2595</v>
      </c>
      <c r="N130" s="328"/>
      <c r="O130" s="364">
        <v>2261</v>
      </c>
      <c r="P130" s="142"/>
      <c r="Q130" s="143"/>
      <c r="R130" s="143"/>
      <c r="S130" s="143"/>
      <c r="T130" s="143"/>
      <c r="U130" s="114"/>
    </row>
    <row r="131" spans="1:21" s="115" customFormat="1" ht="15" customHeight="1">
      <c r="A131" s="318"/>
      <c r="B131" s="341"/>
      <c r="C131" s="341"/>
      <c r="D131" s="341"/>
      <c r="E131" s="341"/>
      <c r="F131" s="719" t="s">
        <v>333</v>
      </c>
      <c r="G131" s="719"/>
      <c r="H131" s="719"/>
      <c r="I131" s="719"/>
      <c r="J131" s="339"/>
      <c r="K131" s="328"/>
      <c r="L131" s="328"/>
      <c r="M131" s="364">
        <v>929</v>
      </c>
      <c r="N131" s="328"/>
      <c r="O131" s="364">
        <v>530</v>
      </c>
      <c r="P131" s="142"/>
      <c r="Q131" s="143"/>
      <c r="R131" s="143"/>
      <c r="S131" s="143"/>
      <c r="T131" s="143"/>
      <c r="U131" s="114"/>
    </row>
    <row r="132" spans="1:21" s="113" customFormat="1" ht="15" customHeight="1">
      <c r="A132" s="326"/>
      <c r="B132" s="340"/>
      <c r="C132" s="340"/>
      <c r="D132" s="340"/>
      <c r="E132" s="340"/>
      <c r="F132" s="721" t="s">
        <v>334</v>
      </c>
      <c r="G132" s="721"/>
      <c r="H132" s="721"/>
      <c r="I132" s="721"/>
      <c r="J132" s="337"/>
      <c r="K132" s="327"/>
      <c r="L132" s="327"/>
      <c r="M132" s="353">
        <v>90</v>
      </c>
      <c r="N132" s="327"/>
      <c r="O132" s="353">
        <v>48</v>
      </c>
      <c r="P132" s="140"/>
      <c r="Q132" s="141"/>
      <c r="R132" s="141"/>
      <c r="S132" s="141"/>
      <c r="T132" s="141"/>
      <c r="U132" s="112"/>
    </row>
    <row r="133" spans="1:21" s="115" customFormat="1" ht="15" customHeight="1">
      <c r="A133" s="318"/>
      <c r="B133" s="341"/>
      <c r="C133" s="341"/>
      <c r="D133" s="341"/>
      <c r="E133" s="341"/>
      <c r="F133" s="719" t="s">
        <v>335</v>
      </c>
      <c r="G133" s="719"/>
      <c r="H133" s="719"/>
      <c r="I133" s="719"/>
      <c r="J133" s="339"/>
      <c r="K133" s="328"/>
      <c r="L133" s="328"/>
      <c r="M133" s="364">
        <v>989</v>
      </c>
      <c r="N133" s="328"/>
      <c r="O133" s="364">
        <v>907</v>
      </c>
      <c r="P133" s="142"/>
      <c r="Q133" s="143"/>
      <c r="R133" s="143"/>
      <c r="S133" s="143"/>
      <c r="T133" s="143"/>
      <c r="U133" s="114"/>
    </row>
    <row r="134" spans="1:21" s="115" customFormat="1" ht="15" customHeight="1">
      <c r="A134" s="318"/>
      <c r="B134" s="341"/>
      <c r="C134" s="341"/>
      <c r="D134" s="341"/>
      <c r="E134" s="341"/>
      <c r="F134" s="719" t="s">
        <v>336</v>
      </c>
      <c r="G134" s="719"/>
      <c r="H134" s="719"/>
      <c r="I134" s="719"/>
      <c r="J134" s="339"/>
      <c r="K134" s="328"/>
      <c r="L134" s="328"/>
      <c r="M134" s="364">
        <v>2069</v>
      </c>
      <c r="N134" s="328"/>
      <c r="O134" s="364">
        <v>1418</v>
      </c>
      <c r="P134" s="142"/>
      <c r="Q134" s="143"/>
      <c r="R134" s="143"/>
      <c r="S134" s="143"/>
      <c r="T134" s="143"/>
      <c r="U134" s="114"/>
    </row>
    <row r="135" spans="1:21" s="115" customFormat="1" ht="15" customHeight="1">
      <c r="A135" s="318"/>
      <c r="B135" s="341"/>
      <c r="C135" s="341"/>
      <c r="D135" s="341"/>
      <c r="E135" s="341"/>
      <c r="F135" s="719" t="s">
        <v>337</v>
      </c>
      <c r="G135" s="719"/>
      <c r="H135" s="719"/>
      <c r="I135" s="719"/>
      <c r="J135" s="339"/>
      <c r="K135" s="328"/>
      <c r="L135" s="328"/>
      <c r="M135" s="364">
        <v>823</v>
      </c>
      <c r="N135" s="328"/>
      <c r="O135" s="364">
        <v>536</v>
      </c>
      <c r="P135" s="142"/>
      <c r="Q135" s="143"/>
      <c r="R135" s="143"/>
      <c r="S135" s="143"/>
      <c r="T135" s="143"/>
      <c r="U135" s="114"/>
    </row>
    <row r="136" spans="1:21" s="113" customFormat="1" ht="15" customHeight="1">
      <c r="A136" s="326"/>
      <c r="B136" s="340"/>
      <c r="C136" s="340"/>
      <c r="D136" s="340"/>
      <c r="E136" s="721" t="s">
        <v>338</v>
      </c>
      <c r="F136" s="721"/>
      <c r="G136" s="721"/>
      <c r="H136" s="721"/>
      <c r="I136" s="721"/>
      <c r="J136" s="337"/>
      <c r="K136" s="327"/>
      <c r="L136" s="327"/>
      <c r="M136" s="353">
        <v>10143</v>
      </c>
      <c r="N136" s="327"/>
      <c r="O136" s="353">
        <v>6110</v>
      </c>
      <c r="P136" s="140"/>
      <c r="Q136" s="141"/>
      <c r="R136" s="141"/>
      <c r="S136" s="141"/>
      <c r="T136" s="141"/>
      <c r="U136" s="112"/>
    </row>
    <row r="137" spans="1:21" s="113" customFormat="1" ht="15" customHeight="1">
      <c r="A137" s="326"/>
      <c r="B137" s="340"/>
      <c r="C137" s="340"/>
      <c r="D137" s="340"/>
      <c r="E137" s="340"/>
      <c r="F137" s="721" t="s">
        <v>161</v>
      </c>
      <c r="G137" s="721"/>
      <c r="H137" s="721"/>
      <c r="I137" s="721"/>
      <c r="J137" s="337"/>
      <c r="K137" s="327"/>
      <c r="L137" s="327"/>
      <c r="M137" s="353">
        <v>1712</v>
      </c>
      <c r="N137" s="327"/>
      <c r="O137" s="353">
        <v>1030</v>
      </c>
      <c r="P137" s="140"/>
      <c r="Q137" s="141"/>
      <c r="R137" s="141"/>
      <c r="S137" s="141"/>
      <c r="T137" s="141"/>
      <c r="U137" s="112"/>
    </row>
    <row r="138" spans="1:21" s="115" customFormat="1" ht="15" customHeight="1">
      <c r="A138" s="318"/>
      <c r="B138" s="341"/>
      <c r="C138" s="341"/>
      <c r="D138" s="341"/>
      <c r="E138" s="341"/>
      <c r="F138" s="719" t="s">
        <v>339</v>
      </c>
      <c r="G138" s="719"/>
      <c r="H138" s="719"/>
      <c r="I138" s="719"/>
      <c r="J138" s="339"/>
      <c r="K138" s="328"/>
      <c r="L138" s="328"/>
      <c r="M138" s="364">
        <v>811</v>
      </c>
      <c r="N138" s="328"/>
      <c r="O138" s="364">
        <v>617</v>
      </c>
      <c r="P138" s="142"/>
      <c r="Q138" s="143"/>
      <c r="R138" s="143"/>
      <c r="S138" s="143"/>
      <c r="T138" s="143"/>
      <c r="U138" s="114"/>
    </row>
    <row r="139" spans="1:21" s="115" customFormat="1" ht="15" customHeight="1">
      <c r="A139" s="318"/>
      <c r="B139" s="341"/>
      <c r="C139" s="341"/>
      <c r="D139" s="341"/>
      <c r="E139" s="341"/>
      <c r="F139" s="719" t="s">
        <v>340</v>
      </c>
      <c r="G139" s="719"/>
      <c r="H139" s="719"/>
      <c r="I139" s="719"/>
      <c r="J139" s="339"/>
      <c r="K139" s="328"/>
      <c r="L139" s="328"/>
      <c r="M139" s="364">
        <v>1867</v>
      </c>
      <c r="N139" s="328"/>
      <c r="O139" s="364">
        <v>1261</v>
      </c>
      <c r="P139" s="142"/>
      <c r="Q139" s="143"/>
      <c r="R139" s="143"/>
      <c r="S139" s="143"/>
      <c r="T139" s="143"/>
      <c r="U139" s="114"/>
    </row>
    <row r="140" spans="1:21" s="115" customFormat="1" ht="15" customHeight="1">
      <c r="A140" s="318"/>
      <c r="B140" s="341"/>
      <c r="C140" s="341"/>
      <c r="D140" s="341"/>
      <c r="E140" s="341"/>
      <c r="F140" s="719" t="s">
        <v>341</v>
      </c>
      <c r="G140" s="719"/>
      <c r="H140" s="719"/>
      <c r="I140" s="719"/>
      <c r="J140" s="339"/>
      <c r="K140" s="328"/>
      <c r="L140" s="328"/>
      <c r="M140" s="364">
        <v>5753</v>
      </c>
      <c r="N140" s="328"/>
      <c r="O140" s="364">
        <v>3202</v>
      </c>
      <c r="P140" s="142"/>
      <c r="Q140" s="143"/>
      <c r="R140" s="143"/>
      <c r="S140" s="143"/>
      <c r="T140" s="143"/>
      <c r="U140" s="114"/>
    </row>
    <row r="141" spans="1:21" s="113" customFormat="1" ht="15" customHeight="1">
      <c r="A141" s="326"/>
      <c r="B141" s="340"/>
      <c r="C141" s="340"/>
      <c r="D141" s="340"/>
      <c r="E141" s="721" t="s">
        <v>342</v>
      </c>
      <c r="F141" s="721"/>
      <c r="G141" s="721"/>
      <c r="H141" s="721"/>
      <c r="I141" s="721"/>
      <c r="J141" s="337"/>
      <c r="K141" s="327"/>
      <c r="L141" s="327"/>
      <c r="M141" s="353">
        <v>42474</v>
      </c>
      <c r="N141" s="327"/>
      <c r="O141" s="353">
        <v>39045</v>
      </c>
      <c r="P141" s="140"/>
      <c r="Q141" s="141"/>
      <c r="R141" s="141"/>
      <c r="S141" s="141"/>
      <c r="T141" s="141"/>
      <c r="U141" s="112"/>
    </row>
    <row r="142" spans="1:21" s="113" customFormat="1" ht="15" customHeight="1">
      <c r="A142" s="326"/>
      <c r="B142" s="340"/>
      <c r="C142" s="340"/>
      <c r="D142" s="340"/>
      <c r="E142" s="340"/>
      <c r="F142" s="721" t="s">
        <v>343</v>
      </c>
      <c r="G142" s="721"/>
      <c r="H142" s="721"/>
      <c r="I142" s="721"/>
      <c r="J142" s="337"/>
      <c r="K142" s="327"/>
      <c r="L142" s="327"/>
      <c r="M142" s="353">
        <v>9802</v>
      </c>
      <c r="N142" s="327"/>
      <c r="O142" s="353">
        <v>11357</v>
      </c>
      <c r="P142" s="140"/>
      <c r="Q142" s="141"/>
      <c r="R142" s="141"/>
      <c r="S142" s="141"/>
      <c r="T142" s="141"/>
      <c r="U142" s="112"/>
    </row>
    <row r="143" spans="1:21" s="115" customFormat="1" ht="15" customHeight="1">
      <c r="A143" s="318"/>
      <c r="B143" s="341"/>
      <c r="C143" s="341"/>
      <c r="D143" s="341"/>
      <c r="E143" s="341"/>
      <c r="F143" s="719" t="s">
        <v>344</v>
      </c>
      <c r="G143" s="719"/>
      <c r="H143" s="719"/>
      <c r="I143" s="719"/>
      <c r="J143" s="339"/>
      <c r="K143" s="328"/>
      <c r="L143" s="328"/>
      <c r="M143" s="364">
        <v>19410</v>
      </c>
      <c r="N143" s="328"/>
      <c r="O143" s="364">
        <v>16488</v>
      </c>
      <c r="P143" s="142"/>
      <c r="Q143" s="143"/>
      <c r="R143" s="143"/>
      <c r="S143" s="143"/>
      <c r="T143" s="143"/>
      <c r="U143" s="120"/>
    </row>
    <row r="144" spans="1:21" s="115" customFormat="1" ht="15" customHeight="1">
      <c r="A144" s="318"/>
      <c r="B144" s="341"/>
      <c r="C144" s="341"/>
      <c r="D144" s="341"/>
      <c r="E144" s="341"/>
      <c r="F144" s="341"/>
      <c r="G144" s="719" t="s">
        <v>345</v>
      </c>
      <c r="H144" s="719"/>
      <c r="I144" s="719"/>
      <c r="J144" s="339"/>
      <c r="K144" s="328"/>
      <c r="L144" s="328"/>
      <c r="M144" s="364">
        <v>5590</v>
      </c>
      <c r="N144" s="328"/>
      <c r="O144" s="364">
        <v>849</v>
      </c>
      <c r="P144" s="142"/>
      <c r="Q144" s="143"/>
      <c r="R144" s="143"/>
      <c r="S144" s="143"/>
      <c r="T144" s="143"/>
      <c r="U144" s="121"/>
    </row>
    <row r="145" spans="1:21" s="115" customFormat="1" ht="15" customHeight="1">
      <c r="A145" s="318"/>
      <c r="B145" s="341"/>
      <c r="C145" s="341"/>
      <c r="D145" s="341"/>
      <c r="E145" s="341"/>
      <c r="F145" s="341"/>
      <c r="G145" s="719" t="s">
        <v>346</v>
      </c>
      <c r="H145" s="719"/>
      <c r="I145" s="719"/>
      <c r="J145" s="339"/>
      <c r="K145" s="328"/>
      <c r="L145" s="328"/>
      <c r="M145" s="364">
        <v>269</v>
      </c>
      <c r="N145" s="328"/>
      <c r="O145" s="364">
        <v>96</v>
      </c>
      <c r="P145" s="142"/>
      <c r="Q145" s="143"/>
      <c r="R145" s="143"/>
      <c r="S145" s="143"/>
      <c r="T145" s="143"/>
      <c r="U145" s="121"/>
    </row>
    <row r="146" spans="1:21" s="115" customFormat="1" ht="15" customHeight="1">
      <c r="A146" s="318"/>
      <c r="B146" s="341"/>
      <c r="C146" s="341"/>
      <c r="D146" s="341"/>
      <c r="E146" s="341"/>
      <c r="F146" s="341"/>
      <c r="G146" s="719" t="s">
        <v>347</v>
      </c>
      <c r="H146" s="719"/>
      <c r="I146" s="719"/>
      <c r="J146" s="339"/>
      <c r="K146" s="328"/>
      <c r="L146" s="328"/>
      <c r="M146" s="364">
        <v>13552</v>
      </c>
      <c r="N146" s="328"/>
      <c r="O146" s="364">
        <v>15543</v>
      </c>
      <c r="P146" s="142"/>
      <c r="Q146" s="143"/>
      <c r="R146" s="143"/>
      <c r="S146" s="143"/>
      <c r="T146" s="143"/>
      <c r="U146" s="116"/>
    </row>
    <row r="147" spans="1:21" s="113" customFormat="1" ht="15" customHeight="1">
      <c r="A147" s="326"/>
      <c r="B147" s="340"/>
      <c r="C147" s="340"/>
      <c r="D147" s="340"/>
      <c r="E147" s="340"/>
      <c r="F147" s="721" t="s">
        <v>348</v>
      </c>
      <c r="G147" s="721"/>
      <c r="H147" s="721"/>
      <c r="I147" s="721"/>
      <c r="J147" s="337"/>
      <c r="K147" s="327"/>
      <c r="L147" s="327"/>
      <c r="M147" s="353">
        <v>13262</v>
      </c>
      <c r="N147" s="327"/>
      <c r="O147" s="353">
        <v>11200</v>
      </c>
      <c r="P147" s="140"/>
      <c r="Q147" s="141"/>
      <c r="R147" s="141"/>
      <c r="S147" s="141"/>
      <c r="T147" s="141"/>
      <c r="U147" s="94"/>
    </row>
    <row r="148" spans="1:21" s="113" customFormat="1" ht="15" customHeight="1">
      <c r="A148" s="326"/>
      <c r="B148" s="340"/>
      <c r="C148" s="340"/>
      <c r="D148" s="340"/>
      <c r="E148" s="721" t="s">
        <v>162</v>
      </c>
      <c r="F148" s="721"/>
      <c r="G148" s="721"/>
      <c r="H148" s="721"/>
      <c r="I148" s="721"/>
      <c r="J148" s="337"/>
      <c r="K148" s="327"/>
      <c r="L148" s="327"/>
      <c r="M148" s="353">
        <v>14821</v>
      </c>
      <c r="N148" s="327"/>
      <c r="O148" s="353">
        <v>8054</v>
      </c>
      <c r="P148" s="140"/>
      <c r="Q148" s="141"/>
      <c r="R148" s="141"/>
      <c r="S148" s="141"/>
      <c r="T148" s="141"/>
      <c r="U148" s="94"/>
    </row>
    <row r="149" spans="1:21" s="113" customFormat="1" ht="15" customHeight="1">
      <c r="A149" s="326"/>
      <c r="B149" s="340"/>
      <c r="C149" s="340"/>
      <c r="D149" s="340"/>
      <c r="E149" s="721" t="s">
        <v>349</v>
      </c>
      <c r="F149" s="721"/>
      <c r="G149" s="721"/>
      <c r="H149" s="721"/>
      <c r="I149" s="721"/>
      <c r="J149" s="337"/>
      <c r="K149" s="327"/>
      <c r="L149" s="327"/>
      <c r="M149" s="353">
        <v>29932</v>
      </c>
      <c r="N149" s="327"/>
      <c r="O149" s="353">
        <v>23013</v>
      </c>
      <c r="P149" s="140"/>
      <c r="Q149" s="141"/>
      <c r="R149" s="141"/>
      <c r="S149" s="141"/>
      <c r="T149" s="141"/>
      <c r="U149" s="94"/>
    </row>
    <row r="150" spans="1:21" s="113" customFormat="1" ht="15" customHeight="1">
      <c r="A150" s="326"/>
      <c r="B150" s="340"/>
      <c r="C150" s="340"/>
      <c r="D150" s="340"/>
      <c r="E150" s="340"/>
      <c r="F150" s="721" t="s">
        <v>350</v>
      </c>
      <c r="G150" s="721"/>
      <c r="H150" s="721"/>
      <c r="I150" s="721"/>
      <c r="J150" s="337"/>
      <c r="K150" s="327"/>
      <c r="L150" s="327"/>
      <c r="M150" s="353">
        <v>2009</v>
      </c>
      <c r="N150" s="327"/>
      <c r="O150" s="353">
        <v>1915</v>
      </c>
      <c r="P150" s="140"/>
      <c r="Q150" s="141"/>
      <c r="R150" s="141"/>
      <c r="S150" s="141"/>
      <c r="T150" s="141"/>
      <c r="U150" s="94"/>
    </row>
    <row r="151" spans="1:21" s="115" customFormat="1" ht="15" customHeight="1">
      <c r="A151" s="318"/>
      <c r="B151" s="341"/>
      <c r="C151" s="341"/>
      <c r="D151" s="341"/>
      <c r="E151" s="341"/>
      <c r="F151" s="719" t="s">
        <v>351</v>
      </c>
      <c r="G151" s="719"/>
      <c r="H151" s="719"/>
      <c r="I151" s="719"/>
      <c r="J151" s="339"/>
      <c r="K151" s="328"/>
      <c r="L151" s="328"/>
      <c r="M151" s="364">
        <v>6110</v>
      </c>
      <c r="N151" s="328"/>
      <c r="O151" s="364">
        <v>3992</v>
      </c>
      <c r="P151" s="142"/>
      <c r="Q151" s="143"/>
      <c r="R151" s="143"/>
      <c r="S151" s="143"/>
      <c r="T151" s="143"/>
      <c r="U151" s="122"/>
    </row>
    <row r="152" spans="1:21" s="115" customFormat="1" ht="15" customHeight="1">
      <c r="A152" s="318"/>
      <c r="B152" s="341"/>
      <c r="C152" s="341"/>
      <c r="D152" s="341"/>
      <c r="E152" s="341"/>
      <c r="F152" s="719" t="s">
        <v>352</v>
      </c>
      <c r="G152" s="719"/>
      <c r="H152" s="719"/>
      <c r="I152" s="719"/>
      <c r="J152" s="339"/>
      <c r="K152" s="328"/>
      <c r="L152" s="328"/>
      <c r="M152" s="364">
        <v>3300</v>
      </c>
      <c r="N152" s="328"/>
      <c r="O152" s="364">
        <v>2966</v>
      </c>
      <c r="P152" s="142"/>
      <c r="Q152" s="143"/>
      <c r="R152" s="143"/>
      <c r="S152" s="143"/>
      <c r="T152" s="143"/>
      <c r="U152" s="122"/>
    </row>
    <row r="153" spans="1:21" s="113" customFormat="1" ht="15" customHeight="1">
      <c r="A153" s="326"/>
      <c r="B153" s="340"/>
      <c r="C153" s="340"/>
      <c r="D153" s="340"/>
      <c r="E153" s="340"/>
      <c r="F153" s="721" t="s">
        <v>353</v>
      </c>
      <c r="G153" s="721"/>
      <c r="H153" s="721"/>
      <c r="I153" s="721"/>
      <c r="J153" s="337"/>
      <c r="K153" s="327"/>
      <c r="L153" s="327"/>
      <c r="M153" s="353">
        <v>18513</v>
      </c>
      <c r="N153" s="327"/>
      <c r="O153" s="353">
        <v>14139</v>
      </c>
      <c r="P153" s="140"/>
      <c r="Q153" s="141"/>
      <c r="R153" s="141"/>
      <c r="S153" s="141"/>
      <c r="T153" s="141"/>
      <c r="U153" s="94"/>
    </row>
    <row r="154" spans="1:21" s="115" customFormat="1" ht="15" customHeight="1">
      <c r="A154" s="318"/>
      <c r="B154" s="341"/>
      <c r="C154" s="341"/>
      <c r="D154" s="341"/>
      <c r="E154" s="341"/>
      <c r="F154" s="341"/>
      <c r="G154" s="719" t="s">
        <v>354</v>
      </c>
      <c r="H154" s="719"/>
      <c r="I154" s="719"/>
      <c r="J154" s="339"/>
      <c r="K154" s="328"/>
      <c r="L154" s="328"/>
      <c r="M154" s="364">
        <v>2292</v>
      </c>
      <c r="N154" s="328"/>
      <c r="O154" s="364">
        <v>1199</v>
      </c>
      <c r="P154" s="142"/>
      <c r="Q154" s="143"/>
      <c r="R154" s="143"/>
      <c r="S154" s="143"/>
      <c r="T154" s="143"/>
      <c r="U154" s="122"/>
    </row>
    <row r="155" spans="1:21" s="115" customFormat="1" ht="15" customHeight="1">
      <c r="A155" s="318"/>
      <c r="B155" s="341"/>
      <c r="C155" s="341"/>
      <c r="D155" s="341"/>
      <c r="E155" s="341"/>
      <c r="F155" s="341"/>
      <c r="G155" s="719" t="s">
        <v>355</v>
      </c>
      <c r="H155" s="719"/>
      <c r="I155" s="719"/>
      <c r="J155" s="339"/>
      <c r="K155" s="328"/>
      <c r="L155" s="328"/>
      <c r="M155" s="364">
        <v>3340</v>
      </c>
      <c r="N155" s="328"/>
      <c r="O155" s="364">
        <v>1893</v>
      </c>
      <c r="P155" s="142"/>
      <c r="Q155" s="143"/>
      <c r="R155" s="143"/>
      <c r="S155" s="143"/>
      <c r="T155" s="143"/>
      <c r="U155" s="122"/>
    </row>
    <row r="156" spans="1:21" s="115" customFormat="1" ht="15" customHeight="1">
      <c r="A156" s="318"/>
      <c r="B156" s="341"/>
      <c r="C156" s="341"/>
      <c r="D156" s="341"/>
      <c r="E156" s="341"/>
      <c r="F156" s="341"/>
      <c r="G156" s="719" t="s">
        <v>356</v>
      </c>
      <c r="H156" s="719"/>
      <c r="I156" s="719"/>
      <c r="J156" s="339"/>
      <c r="K156" s="328"/>
      <c r="L156" s="328"/>
      <c r="M156" s="364">
        <v>3600</v>
      </c>
      <c r="N156" s="328"/>
      <c r="O156" s="364">
        <v>2740</v>
      </c>
      <c r="P156" s="142"/>
      <c r="Q156" s="143"/>
      <c r="R156" s="143"/>
      <c r="S156" s="143"/>
      <c r="T156" s="143"/>
      <c r="U156" s="122"/>
    </row>
    <row r="157" spans="1:21" s="115" customFormat="1" ht="15" customHeight="1">
      <c r="A157" s="318"/>
      <c r="B157" s="341"/>
      <c r="C157" s="341"/>
      <c r="D157" s="341"/>
      <c r="E157" s="341"/>
      <c r="F157" s="341"/>
      <c r="G157" s="719" t="s">
        <v>357</v>
      </c>
      <c r="H157" s="719"/>
      <c r="I157" s="719"/>
      <c r="J157" s="339"/>
      <c r="K157" s="328"/>
      <c r="L157" s="328"/>
      <c r="M157" s="364">
        <v>9281</v>
      </c>
      <c r="N157" s="328"/>
      <c r="O157" s="364">
        <v>8308</v>
      </c>
      <c r="P157" s="142"/>
      <c r="Q157" s="143"/>
      <c r="R157" s="143"/>
      <c r="S157" s="143"/>
      <c r="T157" s="143"/>
      <c r="U157" s="122"/>
    </row>
    <row r="158" spans="1:21" s="113" customFormat="1" ht="15" customHeight="1">
      <c r="A158" s="326"/>
      <c r="B158" s="340"/>
      <c r="C158" s="340"/>
      <c r="D158" s="340"/>
      <c r="E158" s="721" t="s">
        <v>358</v>
      </c>
      <c r="F158" s="721"/>
      <c r="G158" s="721"/>
      <c r="H158" s="721"/>
      <c r="I158" s="721"/>
      <c r="J158" s="337"/>
      <c r="K158" s="327"/>
      <c r="L158" s="327"/>
      <c r="M158" s="353">
        <v>51446</v>
      </c>
      <c r="N158" s="327"/>
      <c r="O158" s="353">
        <v>45619</v>
      </c>
      <c r="P158" s="140"/>
      <c r="Q158" s="141"/>
      <c r="R158" s="141"/>
      <c r="S158" s="141"/>
      <c r="T158" s="141"/>
      <c r="U158" s="94"/>
    </row>
    <row r="159" spans="1:21" s="113" customFormat="1" ht="15" customHeight="1">
      <c r="A159" s="326"/>
      <c r="B159" s="340"/>
      <c r="C159" s="340"/>
      <c r="D159" s="340"/>
      <c r="E159" s="340"/>
      <c r="F159" s="721" t="s">
        <v>359</v>
      </c>
      <c r="G159" s="721"/>
      <c r="H159" s="721"/>
      <c r="I159" s="721"/>
      <c r="J159" s="337"/>
      <c r="K159" s="327"/>
      <c r="L159" s="327"/>
      <c r="M159" s="353">
        <v>20537</v>
      </c>
      <c r="N159" s="327"/>
      <c r="O159" s="353">
        <v>20798</v>
      </c>
      <c r="P159" s="140"/>
      <c r="Q159" s="141"/>
      <c r="R159" s="141"/>
      <c r="S159" s="141"/>
      <c r="T159" s="141"/>
      <c r="U159" s="94"/>
    </row>
    <row r="160" spans="1:21" s="115" customFormat="1" ht="15" customHeight="1">
      <c r="A160" s="318"/>
      <c r="B160" s="341"/>
      <c r="C160" s="341"/>
      <c r="D160" s="341"/>
      <c r="E160" s="341"/>
      <c r="F160" s="341"/>
      <c r="G160" s="719" t="s">
        <v>360</v>
      </c>
      <c r="H160" s="719"/>
      <c r="I160" s="719"/>
      <c r="J160" s="339"/>
      <c r="K160" s="328"/>
      <c r="L160" s="328"/>
      <c r="M160" s="364">
        <v>3068</v>
      </c>
      <c r="N160" s="328"/>
      <c r="O160" s="364">
        <v>2137</v>
      </c>
      <c r="P160" s="142"/>
      <c r="Q160" s="143"/>
      <c r="R160" s="143"/>
      <c r="S160" s="143"/>
      <c r="T160" s="143"/>
      <c r="U160" s="122"/>
    </row>
    <row r="161" spans="1:21" s="115" customFormat="1" ht="15" customHeight="1">
      <c r="A161" s="318"/>
      <c r="B161" s="341"/>
      <c r="C161" s="341"/>
      <c r="D161" s="341"/>
      <c r="E161" s="341"/>
      <c r="F161" s="341"/>
      <c r="G161" s="719" t="s">
        <v>361</v>
      </c>
      <c r="H161" s="719"/>
      <c r="I161" s="719"/>
      <c r="J161" s="339"/>
      <c r="K161" s="328"/>
      <c r="L161" s="328"/>
      <c r="M161" s="364">
        <v>4053</v>
      </c>
      <c r="N161" s="328"/>
      <c r="O161" s="364">
        <v>3110</v>
      </c>
      <c r="P161" s="142"/>
      <c r="Q161" s="143"/>
      <c r="R161" s="143"/>
      <c r="S161" s="143"/>
      <c r="T161" s="143"/>
      <c r="U161" s="122"/>
    </row>
    <row r="162" spans="1:21" s="115" customFormat="1" ht="15" customHeight="1">
      <c r="A162" s="318"/>
      <c r="B162" s="341"/>
      <c r="C162" s="341"/>
      <c r="D162" s="341"/>
      <c r="E162" s="341"/>
      <c r="F162" s="341"/>
      <c r="G162" s="719" t="s">
        <v>362</v>
      </c>
      <c r="H162" s="719"/>
      <c r="I162" s="719"/>
      <c r="J162" s="339"/>
      <c r="K162" s="328"/>
      <c r="L162" s="328"/>
      <c r="M162" s="364">
        <v>2322</v>
      </c>
      <c r="N162" s="328"/>
      <c r="O162" s="364">
        <v>2666</v>
      </c>
      <c r="P162" s="142"/>
      <c r="Q162" s="143"/>
      <c r="R162" s="143"/>
      <c r="S162" s="143"/>
      <c r="T162" s="143"/>
      <c r="U162" s="122"/>
    </row>
    <row r="163" spans="1:21" s="115" customFormat="1" ht="15" customHeight="1">
      <c r="A163" s="318"/>
      <c r="B163" s="341"/>
      <c r="C163" s="341"/>
      <c r="D163" s="341"/>
      <c r="E163" s="341"/>
      <c r="F163" s="341"/>
      <c r="G163" s="719" t="s">
        <v>160</v>
      </c>
      <c r="H163" s="719"/>
      <c r="I163" s="719"/>
      <c r="J163" s="339"/>
      <c r="K163" s="328"/>
      <c r="L163" s="328"/>
      <c r="M163" s="364">
        <v>1364</v>
      </c>
      <c r="N163" s="328"/>
      <c r="O163" s="364">
        <v>2518</v>
      </c>
      <c r="P163" s="142"/>
      <c r="Q163" s="143"/>
      <c r="R163" s="143"/>
      <c r="S163" s="143"/>
      <c r="T163" s="143"/>
      <c r="U163" s="122"/>
    </row>
    <row r="164" spans="1:21" s="115" customFormat="1" ht="15" customHeight="1">
      <c r="A164" s="318"/>
      <c r="B164" s="341"/>
      <c r="C164" s="341"/>
      <c r="D164" s="341"/>
      <c r="E164" s="341"/>
      <c r="F164" s="341"/>
      <c r="G164" s="743" t="s">
        <v>563</v>
      </c>
      <c r="H164" s="719"/>
      <c r="I164" s="719"/>
      <c r="J164" s="339"/>
      <c r="K164" s="328"/>
      <c r="L164" s="328"/>
      <c r="M164" s="364">
        <v>9731</v>
      </c>
      <c r="N164" s="328"/>
      <c r="O164" s="364">
        <v>10367</v>
      </c>
      <c r="P164" s="142"/>
      <c r="Q164" s="143"/>
      <c r="R164" s="143"/>
      <c r="S164" s="143"/>
      <c r="T164" s="143"/>
      <c r="U164" s="122"/>
    </row>
    <row r="165" spans="1:21" s="113" customFormat="1" ht="15" customHeight="1">
      <c r="A165" s="326"/>
      <c r="B165" s="340"/>
      <c r="C165" s="340"/>
      <c r="D165" s="340"/>
      <c r="E165" s="340"/>
      <c r="F165" s="721" t="s">
        <v>564</v>
      </c>
      <c r="G165" s="721"/>
      <c r="H165" s="721"/>
      <c r="I165" s="721"/>
      <c r="J165" s="337"/>
      <c r="K165" s="327"/>
      <c r="L165" s="327"/>
      <c r="M165" s="353">
        <v>8909</v>
      </c>
      <c r="N165" s="327"/>
      <c r="O165" s="353">
        <v>5850</v>
      </c>
      <c r="P165" s="140"/>
      <c r="Q165" s="141"/>
      <c r="R165" s="141"/>
      <c r="S165" s="141"/>
      <c r="T165" s="141"/>
      <c r="U165" s="94"/>
    </row>
    <row r="166" spans="1:21" s="113" customFormat="1" ht="15" customHeight="1">
      <c r="A166" s="326"/>
      <c r="B166" s="340"/>
      <c r="C166" s="340"/>
      <c r="D166" s="340"/>
      <c r="E166" s="336"/>
      <c r="F166" s="721" t="s">
        <v>565</v>
      </c>
      <c r="G166" s="721"/>
      <c r="H166" s="721"/>
      <c r="I166" s="721"/>
      <c r="J166" s="337"/>
      <c r="K166" s="327"/>
      <c r="L166" s="327"/>
      <c r="M166" s="353">
        <v>16277</v>
      </c>
      <c r="N166" s="327"/>
      <c r="O166" s="353">
        <v>13198</v>
      </c>
      <c r="P166" s="140"/>
      <c r="Q166" s="141"/>
      <c r="R166" s="141"/>
      <c r="S166" s="141"/>
      <c r="T166" s="141"/>
      <c r="U166" s="94"/>
    </row>
    <row r="167" spans="1:21" s="115" customFormat="1" ht="15" customHeight="1">
      <c r="A167" s="318"/>
      <c r="B167" s="341"/>
      <c r="C167" s="341"/>
      <c r="D167" s="341"/>
      <c r="E167" s="338"/>
      <c r="F167" s="341"/>
      <c r="G167" s="719" t="s">
        <v>274</v>
      </c>
      <c r="H167" s="719"/>
      <c r="I167" s="719"/>
      <c r="J167" s="339"/>
      <c r="K167" s="328"/>
      <c r="L167" s="328"/>
      <c r="M167" s="364">
        <v>4347</v>
      </c>
      <c r="N167" s="328"/>
      <c r="O167" s="364">
        <v>2648</v>
      </c>
      <c r="P167" s="142"/>
      <c r="Q167" s="143"/>
      <c r="R167" s="143"/>
      <c r="S167" s="143"/>
      <c r="T167" s="143"/>
      <c r="U167" s="122"/>
    </row>
    <row r="168" spans="1:21" s="115" customFormat="1" ht="15" customHeight="1">
      <c r="A168" s="318"/>
      <c r="B168" s="341"/>
      <c r="C168" s="341"/>
      <c r="D168" s="341"/>
      <c r="E168" s="338"/>
      <c r="F168" s="341"/>
      <c r="G168" s="719" t="s">
        <v>319</v>
      </c>
      <c r="H168" s="719"/>
      <c r="I168" s="719"/>
      <c r="J168" s="339"/>
      <c r="K168" s="328"/>
      <c r="L168" s="328"/>
      <c r="M168" s="364">
        <v>199</v>
      </c>
      <c r="N168" s="328"/>
      <c r="O168" s="364">
        <v>150</v>
      </c>
      <c r="P168" s="142"/>
      <c r="Q168" s="143"/>
      <c r="R168" s="143"/>
      <c r="S168" s="143"/>
      <c r="T168" s="143"/>
      <c r="U168" s="122"/>
    </row>
    <row r="169" spans="1:21" s="115" customFormat="1" ht="15" customHeight="1">
      <c r="A169" s="318"/>
      <c r="B169" s="341"/>
      <c r="C169" s="341"/>
      <c r="D169" s="341"/>
      <c r="E169" s="338"/>
      <c r="F169" s="341"/>
      <c r="G169" s="719" t="s">
        <v>329</v>
      </c>
      <c r="H169" s="719"/>
      <c r="I169" s="719"/>
      <c r="J169" s="339"/>
      <c r="K169" s="328"/>
      <c r="L169" s="328"/>
      <c r="M169" s="364">
        <v>551</v>
      </c>
      <c r="N169" s="328"/>
      <c r="O169" s="364">
        <v>703</v>
      </c>
      <c r="P169" s="142"/>
      <c r="Q169" s="143"/>
      <c r="R169" s="143"/>
      <c r="S169" s="143"/>
      <c r="T169" s="143"/>
      <c r="U169" s="122"/>
    </row>
    <row r="170" spans="1:21" s="115" customFormat="1" ht="15" customHeight="1">
      <c r="A170" s="318"/>
      <c r="B170" s="341"/>
      <c r="C170" s="341"/>
      <c r="D170" s="341"/>
      <c r="E170" s="338"/>
      <c r="F170" s="341"/>
      <c r="G170" s="719" t="s">
        <v>349</v>
      </c>
      <c r="H170" s="719"/>
      <c r="I170" s="719"/>
      <c r="J170" s="339"/>
      <c r="K170" s="328"/>
      <c r="L170" s="328"/>
      <c r="M170" s="364">
        <v>1056</v>
      </c>
      <c r="N170" s="328"/>
      <c r="O170" s="364">
        <v>490</v>
      </c>
      <c r="P170" s="142"/>
      <c r="Q170" s="143"/>
      <c r="R170" s="143"/>
      <c r="S170" s="143"/>
      <c r="T170" s="143"/>
      <c r="U170" s="122"/>
    </row>
    <row r="171" spans="1:21" s="113" customFormat="1" ht="15" customHeight="1">
      <c r="A171" s="326"/>
      <c r="B171" s="340"/>
      <c r="C171" s="340"/>
      <c r="D171" s="340"/>
      <c r="E171" s="336"/>
      <c r="F171" s="340"/>
      <c r="G171" s="721" t="s">
        <v>363</v>
      </c>
      <c r="H171" s="721"/>
      <c r="I171" s="721"/>
      <c r="J171" s="337"/>
      <c r="K171" s="327"/>
      <c r="L171" s="327"/>
      <c r="M171" s="353">
        <v>668</v>
      </c>
      <c r="N171" s="327"/>
      <c r="O171" s="353">
        <v>920</v>
      </c>
      <c r="P171" s="140"/>
      <c r="Q171" s="141"/>
      <c r="R171" s="141"/>
      <c r="S171" s="141"/>
      <c r="T171" s="141"/>
      <c r="U171" s="94"/>
    </row>
    <row r="172" spans="1:21" s="115" customFormat="1" ht="15" customHeight="1">
      <c r="A172" s="318"/>
      <c r="B172" s="341"/>
      <c r="C172" s="341"/>
      <c r="D172" s="341"/>
      <c r="E172" s="338"/>
      <c r="F172" s="341"/>
      <c r="G172" s="719" t="s">
        <v>364</v>
      </c>
      <c r="H172" s="719"/>
      <c r="I172" s="719"/>
      <c r="J172" s="339"/>
      <c r="K172" s="328"/>
      <c r="L172" s="328"/>
      <c r="M172" s="364">
        <v>5542</v>
      </c>
      <c r="N172" s="328"/>
      <c r="O172" s="364">
        <v>4066</v>
      </c>
      <c r="P172" s="142"/>
      <c r="Q172" s="143"/>
      <c r="R172" s="143"/>
      <c r="S172" s="143"/>
      <c r="T172" s="143"/>
      <c r="U172" s="122"/>
    </row>
    <row r="173" spans="1:21" s="115" customFormat="1" ht="15" customHeight="1">
      <c r="A173" s="318"/>
      <c r="B173" s="341"/>
      <c r="C173" s="341"/>
      <c r="D173" s="341"/>
      <c r="E173" s="338"/>
      <c r="F173" s="341"/>
      <c r="G173" s="719" t="s">
        <v>365</v>
      </c>
      <c r="H173" s="719"/>
      <c r="I173" s="719"/>
      <c r="J173" s="339"/>
      <c r="K173" s="328"/>
      <c r="L173" s="328"/>
      <c r="M173" s="364">
        <v>3913</v>
      </c>
      <c r="N173" s="328"/>
      <c r="O173" s="364">
        <v>4221</v>
      </c>
      <c r="P173" s="142"/>
      <c r="Q173" s="143"/>
      <c r="R173" s="143"/>
      <c r="S173" s="143"/>
      <c r="T173" s="143"/>
      <c r="U173" s="122"/>
    </row>
    <row r="174" spans="1:21" s="113" customFormat="1" ht="15" customHeight="1">
      <c r="A174" s="326"/>
      <c r="B174" s="340"/>
      <c r="C174" s="340"/>
      <c r="D174" s="340"/>
      <c r="E174" s="336"/>
      <c r="F174" s="721" t="s">
        <v>257</v>
      </c>
      <c r="G174" s="721"/>
      <c r="H174" s="721"/>
      <c r="I174" s="721"/>
      <c r="J174" s="337"/>
      <c r="K174" s="327"/>
      <c r="L174" s="327"/>
      <c r="M174" s="353">
        <v>5723</v>
      </c>
      <c r="N174" s="327"/>
      <c r="O174" s="353">
        <v>5774</v>
      </c>
      <c r="P174" s="140"/>
      <c r="Q174" s="141"/>
      <c r="R174" s="141"/>
      <c r="S174" s="141"/>
      <c r="T174" s="141"/>
      <c r="U174" s="94"/>
    </row>
    <row r="175" spans="1:21" s="113" customFormat="1" ht="15" customHeight="1">
      <c r="A175" s="326"/>
      <c r="B175" s="340"/>
      <c r="C175" s="342"/>
      <c r="D175" s="343" t="s">
        <v>366</v>
      </c>
      <c r="E175" s="344"/>
      <c r="F175" s="344"/>
      <c r="G175" s="747" t="s">
        <v>367</v>
      </c>
      <c r="H175" s="747"/>
      <c r="I175" s="747"/>
      <c r="J175" s="337"/>
      <c r="K175" s="327"/>
      <c r="L175" s="327"/>
      <c r="M175" s="353">
        <v>19549</v>
      </c>
      <c r="N175" s="327"/>
      <c r="O175" s="353">
        <v>13112</v>
      </c>
      <c r="P175" s="140"/>
      <c r="Q175" s="141"/>
      <c r="R175" s="141"/>
      <c r="S175" s="141"/>
      <c r="T175" s="141"/>
      <c r="U175" s="94"/>
    </row>
    <row r="176" spans="1:21" s="113" customFormat="1" ht="15" customHeight="1">
      <c r="A176" s="326"/>
      <c r="B176" s="340"/>
      <c r="C176" s="342"/>
      <c r="D176" s="343" t="s">
        <v>366</v>
      </c>
      <c r="E176" s="344"/>
      <c r="F176" s="344"/>
      <c r="G176" s="747" t="s">
        <v>368</v>
      </c>
      <c r="H176" s="747"/>
      <c r="I176" s="747"/>
      <c r="J176" s="337"/>
      <c r="K176" s="327"/>
      <c r="L176" s="327"/>
      <c r="M176" s="353">
        <v>35746</v>
      </c>
      <c r="N176" s="327"/>
      <c r="O176" s="353">
        <v>30170</v>
      </c>
      <c r="P176" s="140"/>
      <c r="Q176" s="141"/>
      <c r="R176" s="141"/>
      <c r="S176" s="141"/>
      <c r="T176" s="141"/>
      <c r="U176" s="94"/>
    </row>
    <row r="177" spans="1:21" s="113" customFormat="1" ht="15" customHeight="1">
      <c r="A177" s="326"/>
      <c r="B177" s="340"/>
      <c r="C177" s="342"/>
      <c r="D177" s="343" t="s">
        <v>366</v>
      </c>
      <c r="E177" s="344"/>
      <c r="F177" s="344"/>
      <c r="G177" s="747" t="s">
        <v>369</v>
      </c>
      <c r="H177" s="747"/>
      <c r="I177" s="747"/>
      <c r="J177" s="337"/>
      <c r="K177" s="327"/>
      <c r="L177" s="327"/>
      <c r="M177" s="353">
        <v>16556</v>
      </c>
      <c r="N177" s="327"/>
      <c r="O177" s="353">
        <v>15024</v>
      </c>
      <c r="P177" s="140"/>
      <c r="Q177" s="141"/>
      <c r="R177" s="141"/>
      <c r="S177" s="141"/>
      <c r="T177" s="141"/>
      <c r="U177" s="94"/>
    </row>
    <row r="178" spans="1:21" s="113" customFormat="1" ht="15" customHeight="1">
      <c r="A178" s="326"/>
      <c r="B178" s="340"/>
      <c r="C178" s="342"/>
      <c r="D178" s="343" t="s">
        <v>366</v>
      </c>
      <c r="E178" s="344"/>
      <c r="F178" s="344"/>
      <c r="G178" s="747" t="s">
        <v>370</v>
      </c>
      <c r="H178" s="747"/>
      <c r="I178" s="747"/>
      <c r="J178" s="337"/>
      <c r="K178" s="327"/>
      <c r="L178" s="327"/>
      <c r="M178" s="353">
        <v>242281</v>
      </c>
      <c r="N178" s="327"/>
      <c r="O178" s="353">
        <v>202001</v>
      </c>
      <c r="P178" s="140"/>
      <c r="Q178" s="141"/>
      <c r="R178" s="141"/>
      <c r="S178" s="141"/>
      <c r="T178" s="141"/>
      <c r="U178" s="94"/>
    </row>
    <row r="179" spans="1:21" s="113" customFormat="1" ht="15" customHeight="1">
      <c r="A179" s="326"/>
      <c r="B179" s="340"/>
      <c r="C179" s="342"/>
      <c r="D179" s="343" t="s">
        <v>366</v>
      </c>
      <c r="E179" s="344"/>
      <c r="F179" s="344"/>
      <c r="G179" s="747" t="s">
        <v>371</v>
      </c>
      <c r="H179" s="747"/>
      <c r="I179" s="747"/>
      <c r="J179" s="337"/>
      <c r="K179" s="327"/>
      <c r="L179" s="327"/>
      <c r="M179" s="353">
        <v>261121</v>
      </c>
      <c r="N179" s="327"/>
      <c r="O179" s="353">
        <v>218718</v>
      </c>
      <c r="P179" s="140"/>
      <c r="Q179" s="146"/>
      <c r="R179" s="141"/>
      <c r="S179" s="141"/>
      <c r="T179" s="141"/>
      <c r="U179" s="123"/>
    </row>
    <row r="180" spans="1:21" s="113" customFormat="1" ht="15" customHeight="1">
      <c r="A180" s="326"/>
      <c r="B180" s="341"/>
      <c r="C180" s="341"/>
      <c r="D180" s="345"/>
      <c r="E180" s="345"/>
      <c r="F180" s="345"/>
      <c r="G180" s="345"/>
      <c r="H180" s="748" t="s">
        <v>372</v>
      </c>
      <c r="I180" s="748"/>
      <c r="J180" s="339"/>
      <c r="K180" s="327"/>
      <c r="L180" s="327"/>
      <c r="M180" s="364">
        <v>131087</v>
      </c>
      <c r="N180" s="327"/>
      <c r="O180" s="364">
        <v>101027</v>
      </c>
      <c r="P180" s="140"/>
      <c r="Q180" s="146"/>
      <c r="R180" s="141"/>
      <c r="S180" s="141"/>
      <c r="T180" s="141"/>
      <c r="U180" s="123"/>
    </row>
    <row r="181" spans="1:21" s="115" customFormat="1" ht="15" customHeight="1">
      <c r="A181" s="326"/>
      <c r="B181" s="341"/>
      <c r="C181" s="341"/>
      <c r="D181" s="345"/>
      <c r="E181" s="345"/>
      <c r="F181" s="345"/>
      <c r="G181" s="346"/>
      <c r="H181" s="345"/>
      <c r="I181" s="347" t="s">
        <v>555</v>
      </c>
      <c r="J181" s="339"/>
      <c r="K181" s="328"/>
      <c r="L181" s="328"/>
      <c r="M181" s="364">
        <v>14443</v>
      </c>
      <c r="N181" s="328"/>
      <c r="O181" s="364">
        <v>7638</v>
      </c>
      <c r="P181" s="142"/>
      <c r="Q181" s="143"/>
      <c r="R181" s="143"/>
      <c r="S181" s="143"/>
      <c r="T181" s="143"/>
      <c r="U181" s="122"/>
    </row>
    <row r="182" spans="1:21" s="115" customFormat="1" ht="15" customHeight="1">
      <c r="A182" s="326"/>
      <c r="B182" s="341"/>
      <c r="C182" s="341"/>
      <c r="D182" s="345"/>
      <c r="E182" s="345"/>
      <c r="F182" s="345"/>
      <c r="G182" s="346"/>
      <c r="H182" s="348"/>
      <c r="I182" s="347" t="s">
        <v>566</v>
      </c>
      <c r="J182" s="339"/>
      <c r="K182" s="328"/>
      <c r="L182" s="328"/>
      <c r="M182" s="364">
        <v>25358</v>
      </c>
      <c r="N182" s="328"/>
      <c r="O182" s="364">
        <v>20458</v>
      </c>
      <c r="P182" s="142"/>
      <c r="Q182" s="143"/>
      <c r="R182" s="143"/>
      <c r="S182" s="143"/>
      <c r="T182" s="143"/>
      <c r="U182" s="122"/>
    </row>
    <row r="183" spans="1:21" s="115" customFormat="1" ht="15" customHeight="1">
      <c r="A183" s="326"/>
      <c r="B183" s="341"/>
      <c r="C183" s="341"/>
      <c r="D183" s="345"/>
      <c r="E183" s="345"/>
      <c r="F183" s="345"/>
      <c r="G183" s="346"/>
      <c r="H183" s="345"/>
      <c r="I183" s="347" t="s">
        <v>519</v>
      </c>
      <c r="J183" s="339"/>
      <c r="K183" s="328"/>
      <c r="L183" s="328"/>
      <c r="M183" s="364">
        <v>91286</v>
      </c>
      <c r="N183" s="328"/>
      <c r="O183" s="364">
        <v>72931</v>
      </c>
      <c r="P183" s="142"/>
      <c r="Q183" s="143"/>
      <c r="R183" s="143"/>
      <c r="S183" s="143"/>
      <c r="T183" s="143"/>
      <c r="U183" s="122"/>
    </row>
    <row r="184" spans="1:21" s="115" customFormat="1" ht="15" customHeight="1">
      <c r="A184" s="326"/>
      <c r="B184" s="341"/>
      <c r="C184" s="341"/>
      <c r="D184" s="345"/>
      <c r="E184" s="345"/>
      <c r="F184" s="345"/>
      <c r="G184" s="345"/>
      <c r="H184" s="748" t="s">
        <v>556</v>
      </c>
      <c r="I184" s="748"/>
      <c r="J184" s="339"/>
      <c r="K184" s="328"/>
      <c r="L184" s="328"/>
      <c r="M184" s="364">
        <v>130033</v>
      </c>
      <c r="N184" s="328"/>
      <c r="O184" s="364">
        <v>117691</v>
      </c>
      <c r="P184" s="142"/>
      <c r="Q184" s="143"/>
      <c r="R184" s="143"/>
      <c r="S184" s="143"/>
      <c r="T184" s="143"/>
      <c r="U184" s="122"/>
    </row>
    <row r="185" spans="1:21" s="113" customFormat="1" ht="15" customHeight="1">
      <c r="A185" s="326"/>
      <c r="B185" s="340"/>
      <c r="C185" s="340"/>
      <c r="D185" s="721" t="s">
        <v>373</v>
      </c>
      <c r="E185" s="721"/>
      <c r="F185" s="721"/>
      <c r="G185" s="721"/>
      <c r="H185" s="721"/>
      <c r="I185" s="721"/>
      <c r="J185" s="337"/>
      <c r="K185" s="327"/>
      <c r="L185" s="327"/>
      <c r="M185" s="353">
        <v>93254</v>
      </c>
      <c r="N185" s="327"/>
      <c r="O185" s="353">
        <v>90364</v>
      </c>
      <c r="P185" s="140"/>
      <c r="Q185" s="141"/>
      <c r="R185" s="141"/>
      <c r="S185" s="141"/>
      <c r="T185" s="141"/>
      <c r="U185" s="94"/>
    </row>
    <row r="186" spans="1:21" s="115" customFormat="1" ht="15" customHeight="1">
      <c r="A186" s="326"/>
      <c r="B186" s="341"/>
      <c r="C186" s="341"/>
      <c r="D186" s="341"/>
      <c r="E186" s="719" t="s">
        <v>374</v>
      </c>
      <c r="F186" s="719"/>
      <c r="G186" s="719"/>
      <c r="H186" s="719"/>
      <c r="I186" s="719"/>
      <c r="J186" s="339"/>
      <c r="K186" s="328"/>
      <c r="L186" s="328"/>
      <c r="M186" s="364">
        <v>41382</v>
      </c>
      <c r="N186" s="328"/>
      <c r="O186" s="364">
        <v>40224</v>
      </c>
      <c r="P186" s="142"/>
      <c r="Q186" s="143"/>
      <c r="R186" s="143"/>
      <c r="S186" s="143"/>
      <c r="T186" s="143"/>
      <c r="U186" s="122"/>
    </row>
    <row r="187" spans="1:21" s="115" customFormat="1" ht="15" customHeight="1">
      <c r="A187" s="326"/>
      <c r="B187" s="341"/>
      <c r="C187" s="341"/>
      <c r="D187" s="341"/>
      <c r="E187" s="341"/>
      <c r="F187" s="719" t="s">
        <v>375</v>
      </c>
      <c r="G187" s="719"/>
      <c r="H187" s="719"/>
      <c r="I187" s="719"/>
      <c r="J187" s="339"/>
      <c r="K187" s="328"/>
      <c r="L187" s="328"/>
      <c r="M187" s="364">
        <v>16437</v>
      </c>
      <c r="N187" s="328"/>
      <c r="O187" s="364">
        <v>16203</v>
      </c>
      <c r="P187" s="142"/>
      <c r="Q187" s="143"/>
      <c r="R187" s="143"/>
      <c r="S187" s="143"/>
      <c r="T187" s="143"/>
      <c r="U187" s="122"/>
    </row>
    <row r="188" spans="1:21" s="115" customFormat="1" ht="15" customHeight="1">
      <c r="A188" s="326"/>
      <c r="B188" s="341"/>
      <c r="C188" s="341"/>
      <c r="D188" s="341"/>
      <c r="E188" s="341"/>
      <c r="F188" s="719" t="s">
        <v>376</v>
      </c>
      <c r="G188" s="719"/>
      <c r="H188" s="719"/>
      <c r="I188" s="719"/>
      <c r="J188" s="339"/>
      <c r="K188" s="328"/>
      <c r="L188" s="328"/>
      <c r="M188" s="364">
        <v>19246</v>
      </c>
      <c r="N188" s="328"/>
      <c r="O188" s="364">
        <v>20143</v>
      </c>
      <c r="P188" s="142"/>
      <c r="Q188" s="143"/>
      <c r="R188" s="143"/>
      <c r="S188" s="143"/>
      <c r="T188" s="143"/>
      <c r="U188" s="122"/>
    </row>
    <row r="189" spans="1:21" s="115" customFormat="1" ht="15" customHeight="1">
      <c r="A189" s="326"/>
      <c r="B189" s="341"/>
      <c r="C189" s="341"/>
      <c r="D189" s="341"/>
      <c r="E189" s="341"/>
      <c r="F189" s="719" t="s">
        <v>377</v>
      </c>
      <c r="G189" s="719"/>
      <c r="H189" s="719"/>
      <c r="I189" s="719"/>
      <c r="J189" s="339"/>
      <c r="K189" s="328"/>
      <c r="L189" s="328"/>
      <c r="M189" s="364">
        <v>5698</v>
      </c>
      <c r="N189" s="328"/>
      <c r="O189" s="364">
        <v>3877</v>
      </c>
      <c r="P189" s="142"/>
      <c r="Q189" s="143"/>
      <c r="R189" s="143"/>
      <c r="S189" s="143"/>
      <c r="T189" s="143"/>
      <c r="U189" s="122"/>
    </row>
    <row r="190" spans="1:21" s="113" customFormat="1" ht="15" customHeight="1">
      <c r="A190" s="326"/>
      <c r="B190" s="340"/>
      <c r="C190" s="340"/>
      <c r="D190" s="340"/>
      <c r="E190" s="721" t="s">
        <v>378</v>
      </c>
      <c r="F190" s="721"/>
      <c r="G190" s="721"/>
      <c r="H190" s="721"/>
      <c r="I190" s="721"/>
      <c r="J190" s="337"/>
      <c r="K190" s="327"/>
      <c r="L190" s="327"/>
      <c r="M190" s="353">
        <v>51812</v>
      </c>
      <c r="N190" s="327"/>
      <c r="O190" s="353">
        <v>50140</v>
      </c>
      <c r="P190" s="140"/>
      <c r="Q190" s="141"/>
      <c r="R190" s="141"/>
      <c r="S190" s="141"/>
      <c r="T190" s="141"/>
      <c r="U190" s="94"/>
    </row>
    <row r="191" spans="1:21" s="115" customFormat="1" ht="15" customHeight="1">
      <c r="A191" s="326"/>
      <c r="B191" s="341"/>
      <c r="C191" s="341"/>
      <c r="D191" s="341"/>
      <c r="E191" s="341"/>
      <c r="F191" s="719" t="s">
        <v>379</v>
      </c>
      <c r="G191" s="719"/>
      <c r="H191" s="719"/>
      <c r="I191" s="719"/>
      <c r="J191" s="339"/>
      <c r="K191" s="328"/>
      <c r="L191" s="328"/>
      <c r="M191" s="364">
        <v>30729</v>
      </c>
      <c r="N191" s="328"/>
      <c r="O191" s="364">
        <v>30318</v>
      </c>
      <c r="P191" s="142"/>
      <c r="Q191" s="143"/>
      <c r="R191" s="143"/>
      <c r="S191" s="143"/>
      <c r="T191" s="143"/>
      <c r="U191" s="122"/>
    </row>
    <row r="192" spans="1:21" s="115" customFormat="1" ht="15" customHeight="1">
      <c r="A192" s="326"/>
      <c r="B192" s="341"/>
      <c r="C192" s="341"/>
      <c r="D192" s="341"/>
      <c r="E192" s="341"/>
      <c r="F192" s="719" t="s">
        <v>380</v>
      </c>
      <c r="G192" s="719"/>
      <c r="H192" s="719"/>
      <c r="I192" s="719"/>
      <c r="J192" s="339"/>
      <c r="K192" s="328"/>
      <c r="L192" s="328"/>
      <c r="M192" s="364">
        <v>17495</v>
      </c>
      <c r="N192" s="328"/>
      <c r="O192" s="364">
        <v>16642</v>
      </c>
      <c r="P192" s="142"/>
      <c r="Q192" s="143"/>
      <c r="R192" s="143"/>
      <c r="S192" s="143"/>
      <c r="T192" s="143"/>
      <c r="U192" s="122"/>
    </row>
    <row r="193" spans="1:21" s="115" customFormat="1" ht="15" customHeight="1">
      <c r="A193" s="326"/>
      <c r="B193" s="341"/>
      <c r="C193" s="341"/>
      <c r="D193" s="341"/>
      <c r="E193" s="341"/>
      <c r="F193" s="719" t="s">
        <v>381</v>
      </c>
      <c r="G193" s="719"/>
      <c r="H193" s="719"/>
      <c r="I193" s="719"/>
      <c r="J193" s="339"/>
      <c r="K193" s="328"/>
      <c r="L193" s="328"/>
      <c r="M193" s="364">
        <v>1995</v>
      </c>
      <c r="N193" s="328"/>
      <c r="O193" s="364">
        <v>1700</v>
      </c>
      <c r="P193" s="142"/>
      <c r="Q193" s="143"/>
      <c r="R193" s="143"/>
      <c r="S193" s="143"/>
      <c r="T193" s="143"/>
      <c r="U193" s="122"/>
    </row>
    <row r="194" spans="1:21" s="115" customFormat="1" ht="15" customHeight="1">
      <c r="A194" s="326"/>
      <c r="B194" s="341"/>
      <c r="C194" s="341"/>
      <c r="D194" s="341"/>
      <c r="E194" s="341"/>
      <c r="F194" s="719" t="s">
        <v>382</v>
      </c>
      <c r="G194" s="719"/>
      <c r="H194" s="719"/>
      <c r="I194" s="719"/>
      <c r="J194" s="339"/>
      <c r="K194" s="328"/>
      <c r="L194" s="328"/>
      <c r="M194" s="364">
        <v>1593</v>
      </c>
      <c r="N194" s="328"/>
      <c r="O194" s="364">
        <v>1480</v>
      </c>
      <c r="P194" s="142"/>
      <c r="Q194" s="143"/>
      <c r="R194" s="143"/>
      <c r="S194" s="143"/>
      <c r="T194" s="143"/>
      <c r="U194" s="122"/>
    </row>
    <row r="195" spans="1:21" s="115" customFormat="1" ht="15" customHeight="1">
      <c r="A195" s="326"/>
      <c r="B195" s="341"/>
      <c r="C195" s="341"/>
      <c r="D195" s="341"/>
      <c r="E195" s="719" t="s">
        <v>383</v>
      </c>
      <c r="F195" s="719"/>
      <c r="G195" s="719"/>
      <c r="H195" s="719"/>
      <c r="I195" s="719"/>
      <c r="J195" s="339"/>
      <c r="K195" s="328"/>
      <c r="L195" s="328"/>
      <c r="M195" s="364">
        <v>60</v>
      </c>
      <c r="N195" s="328"/>
      <c r="O195" s="364">
        <v>0</v>
      </c>
      <c r="P195" s="142"/>
      <c r="Q195" s="143"/>
      <c r="R195" s="143"/>
      <c r="S195" s="143"/>
      <c r="T195" s="143"/>
      <c r="U195" s="122"/>
    </row>
    <row r="196" spans="1:21" s="113" customFormat="1" ht="15" customHeight="1">
      <c r="A196" s="326"/>
      <c r="B196" s="340"/>
      <c r="C196" s="721" t="s">
        <v>520</v>
      </c>
      <c r="D196" s="721"/>
      <c r="E196" s="721"/>
      <c r="F196" s="721"/>
      <c r="G196" s="721"/>
      <c r="H196" s="721"/>
      <c r="I196" s="721"/>
      <c r="J196" s="337"/>
      <c r="K196" s="327"/>
      <c r="L196" s="327"/>
      <c r="M196" s="353">
        <v>479821</v>
      </c>
      <c r="N196" s="327"/>
      <c r="O196" s="353">
        <v>460311</v>
      </c>
      <c r="P196" s="140"/>
      <c r="Q196" s="141"/>
      <c r="R196" s="141"/>
      <c r="S196" s="141"/>
      <c r="T196" s="141"/>
      <c r="U196" s="94"/>
    </row>
    <row r="197" spans="1:21" s="113" customFormat="1" ht="15" customHeight="1">
      <c r="A197" s="326"/>
      <c r="B197" s="340"/>
      <c r="C197" s="340"/>
      <c r="D197" s="721" t="s">
        <v>384</v>
      </c>
      <c r="E197" s="721"/>
      <c r="F197" s="721"/>
      <c r="G197" s="721"/>
      <c r="H197" s="721"/>
      <c r="I197" s="721"/>
      <c r="J197" s="337"/>
      <c r="K197" s="327"/>
      <c r="L197" s="327"/>
      <c r="M197" s="353">
        <v>372965</v>
      </c>
      <c r="N197" s="327"/>
      <c r="O197" s="353">
        <v>366932</v>
      </c>
      <c r="P197" s="140"/>
      <c r="Q197" s="141"/>
      <c r="R197" s="141"/>
      <c r="S197" s="141"/>
      <c r="T197" s="141"/>
      <c r="U197" s="94"/>
    </row>
    <row r="198" spans="1:21" s="113" customFormat="1" ht="15" customHeight="1">
      <c r="A198" s="326"/>
      <c r="B198" s="340"/>
      <c r="C198" s="340"/>
      <c r="D198" s="721" t="s">
        <v>385</v>
      </c>
      <c r="E198" s="721"/>
      <c r="F198" s="721"/>
      <c r="G198" s="721"/>
      <c r="H198" s="721"/>
      <c r="I198" s="721"/>
      <c r="J198" s="337"/>
      <c r="K198" s="327"/>
      <c r="L198" s="327"/>
      <c r="M198" s="353">
        <v>20296</v>
      </c>
      <c r="N198" s="327"/>
      <c r="O198" s="353">
        <v>15375</v>
      </c>
      <c r="P198" s="140"/>
      <c r="Q198" s="141"/>
      <c r="R198" s="141"/>
      <c r="S198" s="141"/>
      <c r="T198" s="141"/>
      <c r="U198" s="94"/>
    </row>
    <row r="199" spans="1:21" s="115" customFormat="1" ht="15" customHeight="1">
      <c r="A199" s="326"/>
      <c r="B199" s="341"/>
      <c r="C199" s="341"/>
      <c r="D199" s="341"/>
      <c r="E199" s="719" t="s">
        <v>386</v>
      </c>
      <c r="F199" s="719"/>
      <c r="G199" s="719"/>
      <c r="H199" s="719"/>
      <c r="I199" s="719"/>
      <c r="J199" s="339"/>
      <c r="K199" s="328"/>
      <c r="L199" s="328"/>
      <c r="M199" s="364">
        <v>3634</v>
      </c>
      <c r="N199" s="328"/>
      <c r="O199" s="364">
        <v>1772</v>
      </c>
      <c r="P199" s="142"/>
      <c r="Q199" s="143"/>
      <c r="R199" s="143"/>
      <c r="S199" s="143"/>
      <c r="T199" s="143"/>
      <c r="U199" s="122"/>
    </row>
    <row r="200" spans="1:21" s="115" customFormat="1" ht="15" customHeight="1">
      <c r="A200" s="326"/>
      <c r="B200" s="341"/>
      <c r="C200" s="341"/>
      <c r="D200" s="341"/>
      <c r="E200" s="719" t="s">
        <v>387</v>
      </c>
      <c r="F200" s="719"/>
      <c r="G200" s="719"/>
      <c r="H200" s="719"/>
      <c r="I200" s="719"/>
      <c r="J200" s="339"/>
      <c r="K200" s="328"/>
      <c r="L200" s="328"/>
      <c r="M200" s="364">
        <v>16662</v>
      </c>
      <c r="N200" s="328"/>
      <c r="O200" s="364">
        <v>13603</v>
      </c>
      <c r="P200" s="142"/>
      <c r="Q200" s="143"/>
      <c r="R200" s="143"/>
      <c r="S200" s="143"/>
      <c r="T200" s="143"/>
      <c r="U200" s="122"/>
    </row>
    <row r="201" spans="1:21" s="113" customFormat="1" ht="15" customHeight="1">
      <c r="A201" s="326"/>
      <c r="B201" s="340"/>
      <c r="C201" s="340"/>
      <c r="D201" s="721" t="s">
        <v>388</v>
      </c>
      <c r="E201" s="721"/>
      <c r="F201" s="721"/>
      <c r="G201" s="721"/>
      <c r="H201" s="721"/>
      <c r="I201" s="721"/>
      <c r="J201" s="337"/>
      <c r="K201" s="327"/>
      <c r="L201" s="327"/>
      <c r="M201" s="353">
        <v>1225</v>
      </c>
      <c r="N201" s="327"/>
      <c r="O201" s="353">
        <v>4451</v>
      </c>
      <c r="P201" s="140"/>
      <c r="Q201" s="141"/>
      <c r="R201" s="141"/>
      <c r="S201" s="141"/>
      <c r="T201" s="141"/>
      <c r="U201" s="94"/>
    </row>
    <row r="202" spans="1:21" s="115" customFormat="1" ht="15" customHeight="1">
      <c r="A202" s="326"/>
      <c r="B202" s="341"/>
      <c r="C202" s="341"/>
      <c r="D202" s="719" t="s">
        <v>389</v>
      </c>
      <c r="E202" s="719"/>
      <c r="F202" s="719"/>
      <c r="G202" s="719"/>
      <c r="H202" s="719"/>
      <c r="I202" s="719"/>
      <c r="J202" s="339"/>
      <c r="K202" s="328"/>
      <c r="L202" s="328"/>
      <c r="M202" s="364">
        <v>32070</v>
      </c>
      <c r="N202" s="328"/>
      <c r="O202" s="364">
        <v>28871</v>
      </c>
      <c r="P202" s="142"/>
      <c r="Q202" s="143"/>
      <c r="R202" s="143"/>
      <c r="S202" s="143"/>
      <c r="T202" s="143"/>
      <c r="U202" s="122"/>
    </row>
    <row r="203" spans="1:21" s="115" customFormat="1" ht="15" customHeight="1">
      <c r="A203" s="326"/>
      <c r="B203" s="341"/>
      <c r="C203" s="341"/>
      <c r="D203" s="719" t="s">
        <v>390</v>
      </c>
      <c r="E203" s="719"/>
      <c r="F203" s="719"/>
      <c r="G203" s="719"/>
      <c r="H203" s="719"/>
      <c r="I203" s="719"/>
      <c r="J203" s="339"/>
      <c r="K203" s="328"/>
      <c r="L203" s="328"/>
      <c r="M203" s="364">
        <v>2729</v>
      </c>
      <c r="N203" s="328"/>
      <c r="O203" s="364">
        <v>7616</v>
      </c>
      <c r="P203" s="142"/>
      <c r="Q203" s="143"/>
      <c r="R203" s="143"/>
      <c r="S203" s="143"/>
      <c r="T203" s="143"/>
      <c r="U203" s="122"/>
    </row>
    <row r="204" spans="1:21" s="113" customFormat="1" ht="15" customHeight="1">
      <c r="A204" s="326"/>
      <c r="B204" s="340"/>
      <c r="C204" s="340"/>
      <c r="D204" s="721" t="s">
        <v>391</v>
      </c>
      <c r="E204" s="721"/>
      <c r="F204" s="721"/>
      <c r="G204" s="721"/>
      <c r="H204" s="721"/>
      <c r="I204" s="721"/>
      <c r="J204" s="337"/>
      <c r="K204" s="327"/>
      <c r="L204" s="327"/>
      <c r="M204" s="353">
        <v>4386</v>
      </c>
      <c r="N204" s="327"/>
      <c r="O204" s="353">
        <v>5109</v>
      </c>
      <c r="P204" s="140"/>
      <c r="Q204" s="141"/>
      <c r="R204" s="141"/>
      <c r="S204" s="141"/>
      <c r="T204" s="141"/>
      <c r="U204" s="94"/>
    </row>
    <row r="205" spans="1:21" s="115" customFormat="1" ht="15" customHeight="1">
      <c r="A205" s="326"/>
      <c r="B205" s="341"/>
      <c r="C205" s="341"/>
      <c r="D205" s="719" t="s">
        <v>392</v>
      </c>
      <c r="E205" s="719"/>
      <c r="F205" s="719"/>
      <c r="G205" s="719"/>
      <c r="H205" s="719"/>
      <c r="I205" s="719"/>
      <c r="J205" s="339"/>
      <c r="K205" s="328"/>
      <c r="L205" s="328"/>
      <c r="M205" s="364">
        <v>30953</v>
      </c>
      <c r="N205" s="328"/>
      <c r="O205" s="364">
        <v>31687</v>
      </c>
      <c r="P205" s="142"/>
      <c r="Q205" s="143"/>
      <c r="R205" s="143"/>
      <c r="S205" s="143"/>
      <c r="T205" s="143"/>
      <c r="U205" s="122"/>
    </row>
    <row r="206" spans="1:21" s="115" customFormat="1" ht="15" customHeight="1">
      <c r="A206" s="326"/>
      <c r="B206" s="341"/>
      <c r="C206" s="341"/>
      <c r="D206" s="719" t="s">
        <v>393</v>
      </c>
      <c r="E206" s="719"/>
      <c r="F206" s="719"/>
      <c r="G206" s="719"/>
      <c r="H206" s="719"/>
      <c r="I206" s="719"/>
      <c r="J206" s="339"/>
      <c r="K206" s="328"/>
      <c r="L206" s="328"/>
      <c r="M206" s="364">
        <v>14572</v>
      </c>
      <c r="N206" s="328"/>
      <c r="O206" s="364">
        <v>0</v>
      </c>
      <c r="P206" s="142"/>
      <c r="Q206" s="143"/>
      <c r="R206" s="143"/>
      <c r="S206" s="143"/>
      <c r="T206" s="143"/>
      <c r="U206" s="122"/>
    </row>
    <row r="207" spans="1:21" s="115" customFormat="1" ht="15" customHeight="1">
      <c r="A207" s="326"/>
      <c r="B207" s="341"/>
      <c r="C207" s="341"/>
      <c r="D207" s="744" t="s">
        <v>394</v>
      </c>
      <c r="E207" s="721"/>
      <c r="F207" s="721"/>
      <c r="G207" s="721"/>
      <c r="H207" s="721"/>
      <c r="I207" s="721"/>
      <c r="J207" s="339"/>
      <c r="K207" s="328"/>
      <c r="L207" s="328"/>
      <c r="M207" s="364">
        <v>625</v>
      </c>
      <c r="N207" s="328"/>
      <c r="O207" s="364">
        <v>272</v>
      </c>
      <c r="P207" s="142"/>
      <c r="Q207" s="143"/>
      <c r="R207" s="143"/>
      <c r="S207" s="143"/>
      <c r="T207" s="143"/>
      <c r="U207" s="122"/>
    </row>
    <row r="208" spans="1:21" s="113" customFormat="1" ht="15" customHeight="1">
      <c r="A208" s="326"/>
      <c r="B208" s="340"/>
      <c r="C208" s="721" t="s">
        <v>395</v>
      </c>
      <c r="D208" s="721"/>
      <c r="E208" s="721"/>
      <c r="F208" s="721"/>
      <c r="G208" s="721"/>
      <c r="H208" s="721"/>
      <c r="I208" s="721"/>
      <c r="J208" s="337"/>
      <c r="K208" s="327"/>
      <c r="L208" s="327"/>
      <c r="M208" s="353">
        <v>59050</v>
      </c>
      <c r="N208" s="327"/>
      <c r="O208" s="353">
        <v>57747</v>
      </c>
      <c r="P208" s="140"/>
      <c r="Q208" s="141"/>
      <c r="R208" s="141"/>
      <c r="S208" s="141"/>
      <c r="T208" s="141"/>
      <c r="U208" s="94"/>
    </row>
    <row r="209" spans="1:21" s="113" customFormat="1" ht="15" customHeight="1">
      <c r="A209" s="326"/>
      <c r="B209" s="721" t="s">
        <v>396</v>
      </c>
      <c r="C209" s="721"/>
      <c r="D209" s="721"/>
      <c r="E209" s="721"/>
      <c r="F209" s="721"/>
      <c r="G209" s="721"/>
      <c r="H209" s="721"/>
      <c r="I209" s="721"/>
      <c r="J209" s="337"/>
      <c r="K209" s="327"/>
      <c r="L209" s="327"/>
      <c r="M209" s="353">
        <v>4614</v>
      </c>
      <c r="N209" s="327"/>
      <c r="O209" s="353">
        <v>5593</v>
      </c>
      <c r="P209" s="140"/>
      <c r="Q209" s="141"/>
      <c r="R209" s="141"/>
      <c r="S209" s="141"/>
      <c r="T209" s="141"/>
      <c r="U209" s="94"/>
    </row>
    <row r="210" spans="1:21" s="113" customFormat="1" ht="15" customHeight="1">
      <c r="A210" s="326"/>
      <c r="B210" s="340"/>
      <c r="C210" s="721" t="s">
        <v>238</v>
      </c>
      <c r="D210" s="721"/>
      <c r="E210" s="721"/>
      <c r="F210" s="721"/>
      <c r="G210" s="721"/>
      <c r="H210" s="721"/>
      <c r="I210" s="721"/>
      <c r="J210" s="337"/>
      <c r="K210" s="327"/>
      <c r="L210" s="327"/>
      <c r="M210" s="353">
        <v>936</v>
      </c>
      <c r="N210" s="327"/>
      <c r="O210" s="353">
        <v>290</v>
      </c>
      <c r="P210" s="140"/>
      <c r="Q210" s="141"/>
      <c r="R210" s="141"/>
      <c r="S210" s="141"/>
      <c r="T210" s="141"/>
      <c r="U210" s="94"/>
    </row>
    <row r="211" spans="1:21" s="115" customFormat="1" ht="15" customHeight="1">
      <c r="A211" s="326"/>
      <c r="B211" s="341"/>
      <c r="C211" s="719" t="s">
        <v>397</v>
      </c>
      <c r="D211" s="719"/>
      <c r="E211" s="719"/>
      <c r="F211" s="719"/>
      <c r="G211" s="719"/>
      <c r="H211" s="719"/>
      <c r="I211" s="719"/>
      <c r="J211" s="339"/>
      <c r="K211" s="328"/>
      <c r="L211" s="328"/>
      <c r="M211" s="364">
        <v>84</v>
      </c>
      <c r="N211" s="328"/>
      <c r="O211" s="364">
        <v>17</v>
      </c>
      <c r="P211" s="142"/>
      <c r="Q211" s="147"/>
      <c r="R211" s="147"/>
      <c r="S211" s="147"/>
      <c r="T211" s="147"/>
      <c r="U211" s="122"/>
    </row>
    <row r="212" spans="1:21" s="115" customFormat="1" ht="15" customHeight="1">
      <c r="A212" s="326"/>
      <c r="B212" s="341"/>
      <c r="C212" s="719" t="s">
        <v>398</v>
      </c>
      <c r="D212" s="719"/>
      <c r="E212" s="719"/>
      <c r="F212" s="719"/>
      <c r="G212" s="719"/>
      <c r="H212" s="719"/>
      <c r="I212" s="719"/>
      <c r="J212" s="339"/>
      <c r="K212" s="328"/>
      <c r="L212" s="328"/>
      <c r="M212" s="364">
        <v>3594</v>
      </c>
      <c r="N212" s="328"/>
      <c r="O212" s="364">
        <v>5286</v>
      </c>
      <c r="P212" s="142"/>
      <c r="Q212" s="143"/>
      <c r="R212" s="143"/>
      <c r="S212" s="143"/>
      <c r="T212" s="143"/>
      <c r="U212" s="122"/>
    </row>
    <row r="213" spans="1:21" s="113" customFormat="1" ht="15" customHeight="1">
      <c r="A213" s="326"/>
      <c r="B213" s="721" t="s">
        <v>396</v>
      </c>
      <c r="C213" s="721"/>
      <c r="D213" s="721"/>
      <c r="E213" s="721"/>
      <c r="F213" s="721"/>
      <c r="G213" s="721"/>
      <c r="H213" s="721"/>
      <c r="I213" s="721"/>
      <c r="J213" s="337"/>
      <c r="K213" s="327"/>
      <c r="L213" s="327"/>
      <c r="M213" s="353">
        <v>4614</v>
      </c>
      <c r="N213" s="327"/>
      <c r="O213" s="353">
        <v>5593</v>
      </c>
      <c r="P213" s="140"/>
      <c r="Q213" s="141"/>
      <c r="R213" s="141"/>
      <c r="S213" s="141"/>
      <c r="T213" s="141"/>
      <c r="U213" s="94"/>
    </row>
    <row r="214" spans="1:21" s="113" customFormat="1" ht="15" customHeight="1">
      <c r="A214" s="326"/>
      <c r="B214" s="340"/>
      <c r="C214" s="721" t="s">
        <v>274</v>
      </c>
      <c r="D214" s="721"/>
      <c r="E214" s="721"/>
      <c r="F214" s="721"/>
      <c r="G214" s="721"/>
      <c r="H214" s="721"/>
      <c r="I214" s="721"/>
      <c r="J214" s="337"/>
      <c r="K214" s="327"/>
      <c r="L214" s="327"/>
      <c r="M214" s="353">
        <v>2804</v>
      </c>
      <c r="N214" s="327"/>
      <c r="O214" s="353">
        <v>2521</v>
      </c>
      <c r="P214" s="140"/>
      <c r="Q214" s="141"/>
      <c r="R214" s="141"/>
      <c r="S214" s="141"/>
      <c r="T214" s="141"/>
      <c r="U214" s="94"/>
    </row>
    <row r="215" spans="1:21" s="115" customFormat="1" ht="15" customHeight="1">
      <c r="A215" s="326"/>
      <c r="B215" s="341"/>
      <c r="C215" s="341"/>
      <c r="D215" s="719" t="s">
        <v>397</v>
      </c>
      <c r="E215" s="719"/>
      <c r="F215" s="719"/>
      <c r="G215" s="719"/>
      <c r="H215" s="719"/>
      <c r="I215" s="719"/>
      <c r="J215" s="339"/>
      <c r="K215" s="328"/>
      <c r="L215" s="328"/>
      <c r="M215" s="364">
        <v>84</v>
      </c>
      <c r="N215" s="328"/>
      <c r="O215" s="364">
        <v>17</v>
      </c>
      <c r="P215" s="142"/>
      <c r="Q215" s="147"/>
      <c r="R215" s="147"/>
      <c r="S215" s="147"/>
      <c r="T215" s="147"/>
      <c r="U215" s="122"/>
    </row>
    <row r="216" spans="1:21" s="113" customFormat="1" ht="15" customHeight="1">
      <c r="A216" s="326"/>
      <c r="B216" s="340"/>
      <c r="C216" s="721" t="s">
        <v>309</v>
      </c>
      <c r="D216" s="721"/>
      <c r="E216" s="721"/>
      <c r="F216" s="721"/>
      <c r="G216" s="721"/>
      <c r="H216" s="721"/>
      <c r="I216" s="721"/>
      <c r="J216" s="337"/>
      <c r="K216" s="327"/>
      <c r="L216" s="327"/>
      <c r="M216" s="353">
        <v>629</v>
      </c>
      <c r="N216" s="327"/>
      <c r="O216" s="353">
        <v>0</v>
      </c>
      <c r="P216" s="140"/>
      <c r="Q216" s="141"/>
      <c r="R216" s="141"/>
      <c r="S216" s="141"/>
      <c r="T216" s="141"/>
      <c r="U216" s="94"/>
    </row>
    <row r="217" spans="1:21" s="115" customFormat="1" ht="15" customHeight="1">
      <c r="A217" s="326"/>
      <c r="B217" s="341"/>
      <c r="C217" s="719" t="s">
        <v>314</v>
      </c>
      <c r="D217" s="719"/>
      <c r="E217" s="719"/>
      <c r="F217" s="719"/>
      <c r="G217" s="719"/>
      <c r="H217" s="719"/>
      <c r="I217" s="719"/>
      <c r="J217" s="339"/>
      <c r="K217" s="328"/>
      <c r="L217" s="328"/>
      <c r="M217" s="364">
        <v>1</v>
      </c>
      <c r="N217" s="328"/>
      <c r="O217" s="364">
        <v>0</v>
      </c>
      <c r="P217" s="142"/>
      <c r="Q217" s="143"/>
      <c r="R217" s="143"/>
      <c r="S217" s="143"/>
      <c r="T217" s="143"/>
      <c r="U217" s="122"/>
    </row>
    <row r="218" spans="1:21" s="115" customFormat="1" ht="15" customHeight="1">
      <c r="A218" s="326"/>
      <c r="B218" s="341"/>
      <c r="C218" s="719" t="s">
        <v>319</v>
      </c>
      <c r="D218" s="719"/>
      <c r="E218" s="719"/>
      <c r="F218" s="719"/>
      <c r="G218" s="719"/>
      <c r="H218" s="719"/>
      <c r="I218" s="719"/>
      <c r="J218" s="339"/>
      <c r="K218" s="328"/>
      <c r="L218" s="328"/>
      <c r="M218" s="364">
        <v>148</v>
      </c>
      <c r="N218" s="328"/>
      <c r="O218" s="364">
        <v>26</v>
      </c>
      <c r="P218" s="142"/>
      <c r="Q218" s="143"/>
      <c r="R218" s="143"/>
      <c r="S218" s="143"/>
      <c r="T218" s="143"/>
      <c r="U218" s="122"/>
    </row>
    <row r="219" spans="1:21" s="115" customFormat="1" ht="15" customHeight="1">
      <c r="A219" s="326"/>
      <c r="B219" s="341"/>
      <c r="C219" s="719" t="s">
        <v>329</v>
      </c>
      <c r="D219" s="719"/>
      <c r="E219" s="719"/>
      <c r="F219" s="719"/>
      <c r="G219" s="719"/>
      <c r="H219" s="719"/>
      <c r="I219" s="719"/>
      <c r="J219" s="339"/>
      <c r="K219" s="328"/>
      <c r="L219" s="328"/>
      <c r="M219" s="364">
        <v>165</v>
      </c>
      <c r="N219" s="328"/>
      <c r="O219" s="364">
        <v>97</v>
      </c>
      <c r="P219" s="142"/>
      <c r="Q219" s="143"/>
      <c r="R219" s="143"/>
      <c r="S219" s="143"/>
      <c r="T219" s="143"/>
      <c r="U219" s="122"/>
    </row>
    <row r="220" spans="1:21" s="115" customFormat="1" ht="15" customHeight="1">
      <c r="A220" s="326"/>
      <c r="B220" s="341"/>
      <c r="C220" s="719" t="s">
        <v>338</v>
      </c>
      <c r="D220" s="719"/>
      <c r="E220" s="719"/>
      <c r="F220" s="719"/>
      <c r="G220" s="719"/>
      <c r="H220" s="719"/>
      <c r="I220" s="719"/>
      <c r="J220" s="339"/>
      <c r="K220" s="328"/>
      <c r="L220" s="328"/>
      <c r="M220" s="364">
        <v>24</v>
      </c>
      <c r="N220" s="328"/>
      <c r="O220" s="364">
        <v>6</v>
      </c>
      <c r="P220" s="142"/>
      <c r="Q220" s="143"/>
      <c r="R220" s="143"/>
      <c r="S220" s="143"/>
      <c r="T220" s="143"/>
      <c r="U220" s="122"/>
    </row>
    <row r="221" spans="1:21" s="113" customFormat="1" ht="15" customHeight="1">
      <c r="A221" s="326"/>
      <c r="B221" s="340"/>
      <c r="C221" s="721" t="s">
        <v>342</v>
      </c>
      <c r="D221" s="721"/>
      <c r="E221" s="721"/>
      <c r="F221" s="721"/>
      <c r="G221" s="721"/>
      <c r="H221" s="721"/>
      <c r="I221" s="721"/>
      <c r="J221" s="337"/>
      <c r="K221" s="327"/>
      <c r="L221" s="327"/>
      <c r="M221" s="353">
        <v>463</v>
      </c>
      <c r="N221" s="327"/>
      <c r="O221" s="353">
        <v>2558</v>
      </c>
      <c r="P221" s="140"/>
      <c r="Q221" s="141"/>
      <c r="R221" s="141"/>
      <c r="S221" s="141"/>
      <c r="T221" s="141"/>
      <c r="U221" s="94"/>
    </row>
    <row r="222" spans="1:21" s="115" customFormat="1" ht="15" customHeight="1">
      <c r="A222" s="326"/>
      <c r="B222" s="341"/>
      <c r="C222" s="719" t="s">
        <v>162</v>
      </c>
      <c r="D222" s="719"/>
      <c r="E222" s="719"/>
      <c r="F222" s="719"/>
      <c r="G222" s="719"/>
      <c r="H222" s="719"/>
      <c r="I222" s="719"/>
      <c r="J222" s="339"/>
      <c r="K222" s="328"/>
      <c r="L222" s="328"/>
      <c r="M222" s="364">
        <v>0</v>
      </c>
      <c r="N222" s="328"/>
      <c r="O222" s="364">
        <v>0</v>
      </c>
      <c r="P222" s="142"/>
      <c r="Q222" s="143"/>
      <c r="R222" s="143"/>
      <c r="S222" s="143"/>
      <c r="T222" s="143"/>
      <c r="U222" s="122"/>
    </row>
    <row r="223" spans="1:21" s="115" customFormat="1" ht="15" customHeight="1">
      <c r="A223" s="326"/>
      <c r="B223" s="341"/>
      <c r="C223" s="719" t="s">
        <v>349</v>
      </c>
      <c r="D223" s="719"/>
      <c r="E223" s="719"/>
      <c r="F223" s="719"/>
      <c r="G223" s="719"/>
      <c r="H223" s="719"/>
      <c r="I223" s="719"/>
      <c r="J223" s="339"/>
      <c r="K223" s="328"/>
      <c r="L223" s="328"/>
      <c r="M223" s="364">
        <v>267</v>
      </c>
      <c r="N223" s="328"/>
      <c r="O223" s="364">
        <v>260</v>
      </c>
      <c r="P223" s="142"/>
      <c r="Q223" s="143"/>
      <c r="R223" s="143"/>
      <c r="S223" s="143"/>
      <c r="T223" s="143"/>
      <c r="U223" s="122"/>
    </row>
    <row r="224" spans="1:21" s="115" customFormat="1" ht="15" customHeight="1">
      <c r="A224" s="326"/>
      <c r="B224" s="341"/>
      <c r="C224" s="719" t="s">
        <v>358</v>
      </c>
      <c r="D224" s="719"/>
      <c r="E224" s="719"/>
      <c r="F224" s="719"/>
      <c r="G224" s="719"/>
      <c r="H224" s="719"/>
      <c r="I224" s="719"/>
      <c r="J224" s="339"/>
      <c r="K224" s="328"/>
      <c r="L224" s="328"/>
      <c r="M224" s="364">
        <v>113</v>
      </c>
      <c r="N224" s="328"/>
      <c r="O224" s="364">
        <v>125</v>
      </c>
      <c r="P224" s="142"/>
      <c r="Q224" s="143"/>
      <c r="R224" s="143"/>
      <c r="S224" s="143"/>
      <c r="T224" s="143"/>
      <c r="U224" s="122"/>
    </row>
    <row r="225" spans="1:21" s="113" customFormat="1" ht="15" customHeight="1">
      <c r="A225" s="326"/>
      <c r="B225" s="721" t="s">
        <v>399</v>
      </c>
      <c r="C225" s="721"/>
      <c r="D225" s="721"/>
      <c r="E225" s="721"/>
      <c r="F225" s="721"/>
      <c r="G225" s="721"/>
      <c r="H225" s="721"/>
      <c r="I225" s="721"/>
      <c r="J225" s="337"/>
      <c r="K225" s="327"/>
      <c r="L225" s="327"/>
      <c r="M225" s="353">
        <v>389454</v>
      </c>
      <c r="N225" s="327"/>
      <c r="O225" s="353">
        <v>370430</v>
      </c>
      <c r="P225" s="140"/>
      <c r="Q225" s="141"/>
      <c r="R225" s="141"/>
      <c r="S225" s="141"/>
      <c r="T225" s="141"/>
      <c r="U225" s="94"/>
    </row>
    <row r="226" spans="1:21" s="113" customFormat="1" ht="15" customHeight="1">
      <c r="A226" s="326"/>
      <c r="B226" s="721" t="s">
        <v>400</v>
      </c>
      <c r="C226" s="721"/>
      <c r="D226" s="721"/>
      <c r="E226" s="721"/>
      <c r="F226" s="721"/>
      <c r="G226" s="721"/>
      <c r="H226" s="721"/>
      <c r="I226" s="721"/>
      <c r="J226" s="337"/>
      <c r="K226" s="327"/>
      <c r="L226" s="327"/>
      <c r="M226" s="353">
        <v>104246</v>
      </c>
      <c r="N226" s="327"/>
      <c r="O226" s="353">
        <v>131800</v>
      </c>
      <c r="P226" s="140"/>
      <c r="Q226" s="141"/>
      <c r="R226" s="141"/>
      <c r="S226" s="141"/>
      <c r="T226" s="141"/>
      <c r="U226" s="94"/>
    </row>
    <row r="227" spans="1:21" s="113" customFormat="1" ht="15" customHeight="1">
      <c r="A227" s="326"/>
      <c r="B227" s="340"/>
      <c r="C227" s="721" t="s">
        <v>401</v>
      </c>
      <c r="D227" s="721"/>
      <c r="E227" s="721"/>
      <c r="F227" s="721"/>
      <c r="G227" s="721"/>
      <c r="H227" s="721"/>
      <c r="I227" s="721"/>
      <c r="J227" s="337"/>
      <c r="K227" s="327"/>
      <c r="L227" s="327"/>
      <c r="M227" s="353">
        <v>87502</v>
      </c>
      <c r="N227" s="327"/>
      <c r="O227" s="353">
        <v>103097</v>
      </c>
      <c r="P227" s="140"/>
      <c r="Q227" s="141"/>
      <c r="R227" s="141"/>
      <c r="S227" s="141"/>
      <c r="T227" s="141"/>
      <c r="U227" s="94"/>
    </row>
    <row r="228" spans="1:21" s="115" customFormat="1" ht="15" customHeight="1">
      <c r="A228" s="326"/>
      <c r="B228" s="341"/>
      <c r="C228" s="341"/>
      <c r="D228" s="719" t="s">
        <v>402</v>
      </c>
      <c r="E228" s="719"/>
      <c r="F228" s="719"/>
      <c r="G228" s="719"/>
      <c r="H228" s="719"/>
      <c r="I228" s="719"/>
      <c r="J228" s="339"/>
      <c r="K228" s="328"/>
      <c r="L228" s="328"/>
      <c r="M228" s="364">
        <v>86611</v>
      </c>
      <c r="N228" s="328"/>
      <c r="O228" s="364">
        <v>101987</v>
      </c>
      <c r="P228" s="142"/>
      <c r="Q228" s="143"/>
      <c r="R228" s="143"/>
      <c r="S228" s="143"/>
      <c r="T228" s="143"/>
      <c r="U228" s="122"/>
    </row>
    <row r="229" spans="1:21" s="115" customFormat="1" ht="15" customHeight="1">
      <c r="A229" s="326"/>
      <c r="B229" s="341"/>
      <c r="C229" s="341"/>
      <c r="D229" s="341"/>
      <c r="E229" s="719" t="s">
        <v>403</v>
      </c>
      <c r="F229" s="719"/>
      <c r="G229" s="719"/>
      <c r="H229" s="719"/>
      <c r="I229" s="719"/>
      <c r="J229" s="339"/>
      <c r="K229" s="328"/>
      <c r="L229" s="328"/>
      <c r="M229" s="364">
        <v>69647</v>
      </c>
      <c r="N229" s="328"/>
      <c r="O229" s="364">
        <v>88171</v>
      </c>
      <c r="P229" s="142"/>
      <c r="Q229" s="143"/>
      <c r="R229" s="143"/>
      <c r="S229" s="143"/>
      <c r="T229" s="143"/>
      <c r="U229" s="122"/>
    </row>
    <row r="230" spans="1:21" s="115" customFormat="1" ht="15" customHeight="1">
      <c r="A230" s="326"/>
      <c r="B230" s="341"/>
      <c r="C230" s="341"/>
      <c r="D230" s="341"/>
      <c r="E230" s="719" t="s">
        <v>404</v>
      </c>
      <c r="F230" s="719"/>
      <c r="G230" s="719"/>
      <c r="H230" s="719"/>
      <c r="I230" s="719"/>
      <c r="J230" s="339"/>
      <c r="K230" s="328"/>
      <c r="L230" s="328"/>
      <c r="M230" s="364">
        <v>16964</v>
      </c>
      <c r="N230" s="328"/>
      <c r="O230" s="364">
        <v>13816</v>
      </c>
      <c r="P230" s="142"/>
      <c r="Q230" s="143"/>
      <c r="R230" s="143"/>
      <c r="S230" s="143"/>
      <c r="T230" s="143"/>
      <c r="U230" s="122"/>
    </row>
    <row r="231" spans="1:21" s="115" customFormat="1" ht="15" customHeight="1">
      <c r="A231" s="326"/>
      <c r="B231" s="341"/>
      <c r="C231" s="341"/>
      <c r="D231" s="341"/>
      <c r="E231" s="341"/>
      <c r="F231" s="719" t="s">
        <v>405</v>
      </c>
      <c r="G231" s="719"/>
      <c r="H231" s="719"/>
      <c r="I231" s="719"/>
      <c r="J231" s="339"/>
      <c r="K231" s="328"/>
      <c r="L231" s="328"/>
      <c r="M231" s="364">
        <v>1270</v>
      </c>
      <c r="N231" s="328"/>
      <c r="O231" s="364">
        <v>313</v>
      </c>
      <c r="P231" s="142"/>
      <c r="Q231" s="143"/>
      <c r="R231" s="143"/>
      <c r="S231" s="143"/>
      <c r="T231" s="143"/>
      <c r="U231" s="122"/>
    </row>
    <row r="232" spans="1:21" s="115" customFormat="1" ht="15" customHeight="1">
      <c r="A232" s="326"/>
      <c r="B232" s="341"/>
      <c r="C232" s="341"/>
      <c r="D232" s="341"/>
      <c r="E232" s="341"/>
      <c r="F232" s="719" t="s">
        <v>406</v>
      </c>
      <c r="G232" s="719"/>
      <c r="H232" s="719"/>
      <c r="I232" s="719"/>
      <c r="J232" s="339"/>
      <c r="K232" s="328"/>
      <c r="L232" s="328"/>
      <c r="M232" s="364">
        <v>15694</v>
      </c>
      <c r="N232" s="328"/>
      <c r="O232" s="364">
        <v>13503</v>
      </c>
      <c r="P232" s="142"/>
      <c r="Q232" s="143"/>
      <c r="R232" s="143"/>
      <c r="S232" s="143"/>
      <c r="T232" s="143"/>
      <c r="U232" s="122"/>
    </row>
    <row r="233" spans="1:21" s="113" customFormat="1" ht="15" customHeight="1">
      <c r="A233" s="326"/>
      <c r="B233" s="340"/>
      <c r="C233" s="340"/>
      <c r="D233" s="721" t="s">
        <v>407</v>
      </c>
      <c r="E233" s="721"/>
      <c r="F233" s="721"/>
      <c r="G233" s="721"/>
      <c r="H233" s="721"/>
      <c r="I233" s="721"/>
      <c r="J233" s="337"/>
      <c r="K233" s="327"/>
      <c r="L233" s="327"/>
      <c r="M233" s="353">
        <v>891</v>
      </c>
      <c r="N233" s="327"/>
      <c r="O233" s="353">
        <v>1111</v>
      </c>
      <c r="P233" s="140"/>
      <c r="Q233" s="141"/>
      <c r="R233" s="141"/>
      <c r="S233" s="141"/>
      <c r="T233" s="141"/>
      <c r="U233" s="94"/>
    </row>
    <row r="234" spans="1:21" s="113" customFormat="1" ht="15" customHeight="1">
      <c r="A234" s="326"/>
      <c r="B234" s="340"/>
      <c r="C234" s="721" t="s">
        <v>408</v>
      </c>
      <c r="D234" s="721"/>
      <c r="E234" s="721"/>
      <c r="F234" s="721"/>
      <c r="G234" s="721"/>
      <c r="H234" s="721"/>
      <c r="I234" s="721"/>
      <c r="J234" s="337"/>
      <c r="K234" s="327"/>
      <c r="L234" s="327"/>
      <c r="M234" s="353">
        <v>18784</v>
      </c>
      <c r="N234" s="327"/>
      <c r="O234" s="353">
        <v>28871</v>
      </c>
      <c r="P234" s="140"/>
      <c r="Q234" s="141"/>
      <c r="R234" s="141"/>
      <c r="S234" s="141"/>
      <c r="T234" s="141"/>
      <c r="U234" s="94"/>
    </row>
    <row r="235" spans="1:21" s="115" customFormat="1" ht="15" customHeight="1">
      <c r="A235" s="326"/>
      <c r="B235" s="341"/>
      <c r="C235" s="719" t="s">
        <v>409</v>
      </c>
      <c r="D235" s="719"/>
      <c r="E235" s="719"/>
      <c r="F235" s="719"/>
      <c r="G235" s="719"/>
      <c r="H235" s="719"/>
      <c r="I235" s="719"/>
      <c r="J235" s="339"/>
      <c r="K235" s="328"/>
      <c r="L235" s="328"/>
      <c r="M235" s="364">
        <v>1929</v>
      </c>
      <c r="N235" s="328"/>
      <c r="O235" s="364">
        <v>7549</v>
      </c>
      <c r="P235" s="142"/>
      <c r="Q235" s="143"/>
      <c r="R235" s="143"/>
      <c r="S235" s="143"/>
      <c r="T235" s="143"/>
      <c r="U235" s="122"/>
    </row>
    <row r="236" spans="1:21" s="115" customFormat="1" ht="15" customHeight="1">
      <c r="A236" s="326"/>
      <c r="B236" s="341"/>
      <c r="C236" s="719" t="s">
        <v>410</v>
      </c>
      <c r="D236" s="719"/>
      <c r="E236" s="719"/>
      <c r="F236" s="719"/>
      <c r="G236" s="719"/>
      <c r="H236" s="719"/>
      <c r="I236" s="719"/>
      <c r="J236" s="339"/>
      <c r="K236" s="328"/>
      <c r="L236" s="328"/>
      <c r="M236" s="364">
        <v>1047</v>
      </c>
      <c r="N236" s="328"/>
      <c r="O236" s="364">
        <v>3119</v>
      </c>
      <c r="P236" s="142"/>
      <c r="Q236" s="143"/>
      <c r="R236" s="143"/>
      <c r="S236" s="143"/>
      <c r="T236" s="143"/>
      <c r="U236" s="122"/>
    </row>
    <row r="237" spans="1:21" s="115" customFormat="1" ht="15" customHeight="1">
      <c r="A237" s="326"/>
      <c r="B237" s="341"/>
      <c r="C237" s="719" t="s">
        <v>411</v>
      </c>
      <c r="D237" s="719"/>
      <c r="E237" s="719"/>
      <c r="F237" s="719"/>
      <c r="G237" s="719"/>
      <c r="H237" s="719"/>
      <c r="I237" s="719"/>
      <c r="J237" s="339"/>
      <c r="K237" s="328"/>
      <c r="L237" s="328"/>
      <c r="M237" s="364">
        <v>-14080</v>
      </c>
      <c r="N237" s="328"/>
      <c r="O237" s="364">
        <v>-7118</v>
      </c>
      <c r="P237" s="142"/>
      <c r="Q237" s="143"/>
      <c r="R237" s="143"/>
      <c r="S237" s="143"/>
      <c r="T237" s="143"/>
      <c r="U237" s="122"/>
    </row>
    <row r="238" spans="1:21" s="113" customFormat="1" ht="15" customHeight="1">
      <c r="A238" s="326"/>
      <c r="B238" s="340"/>
      <c r="C238" s="721" t="s">
        <v>412</v>
      </c>
      <c r="D238" s="721"/>
      <c r="E238" s="721"/>
      <c r="F238" s="721"/>
      <c r="G238" s="721"/>
      <c r="H238" s="721"/>
      <c r="I238" s="721"/>
      <c r="J238" s="337"/>
      <c r="K238" s="327"/>
      <c r="L238" s="327"/>
      <c r="M238" s="353">
        <v>14572</v>
      </c>
      <c r="N238" s="327"/>
      <c r="O238" s="353">
        <v>0</v>
      </c>
      <c r="P238" s="140"/>
      <c r="Q238" s="141"/>
      <c r="R238" s="141"/>
      <c r="S238" s="141"/>
      <c r="T238" s="141"/>
      <c r="U238" s="94"/>
    </row>
    <row r="239" spans="1:21" s="115" customFormat="1" ht="15" customHeight="1">
      <c r="A239" s="326"/>
      <c r="B239" s="341"/>
      <c r="C239" s="719" t="s">
        <v>413</v>
      </c>
      <c r="D239" s="719"/>
      <c r="E239" s="719"/>
      <c r="F239" s="719"/>
      <c r="G239" s="719"/>
      <c r="H239" s="719"/>
      <c r="I239" s="719"/>
      <c r="J239" s="339"/>
      <c r="K239" s="328"/>
      <c r="L239" s="328"/>
      <c r="M239" s="364">
        <v>138</v>
      </c>
      <c r="N239" s="328"/>
      <c r="O239" s="364">
        <v>128</v>
      </c>
      <c r="P239" s="142"/>
      <c r="Q239" s="143"/>
      <c r="R239" s="143"/>
      <c r="S239" s="143"/>
      <c r="T239" s="143"/>
      <c r="U239" s="122"/>
    </row>
    <row r="240" spans="1:21" s="115" customFormat="1" ht="15" customHeight="1">
      <c r="A240" s="326"/>
      <c r="B240" s="341"/>
      <c r="C240" s="719" t="s">
        <v>414</v>
      </c>
      <c r="D240" s="719"/>
      <c r="E240" s="719"/>
      <c r="F240" s="719"/>
      <c r="G240" s="719"/>
      <c r="H240" s="719"/>
      <c r="I240" s="719"/>
      <c r="J240" s="339"/>
      <c r="K240" s="328"/>
      <c r="L240" s="328"/>
      <c r="M240" s="364">
        <v>-5646</v>
      </c>
      <c r="N240" s="328"/>
      <c r="O240" s="364">
        <v>-3845</v>
      </c>
      <c r="P240" s="142"/>
      <c r="Q240" s="143"/>
      <c r="R240" s="143"/>
      <c r="S240" s="143"/>
      <c r="T240" s="143"/>
      <c r="U240" s="122"/>
    </row>
    <row r="241" spans="1:21" s="113" customFormat="1" ht="15" customHeight="1">
      <c r="A241" s="326"/>
      <c r="B241" s="751" t="s">
        <v>415</v>
      </c>
      <c r="C241" s="721"/>
      <c r="D241" s="721"/>
      <c r="E241" s="721"/>
      <c r="F241" s="721"/>
      <c r="G241" s="721"/>
      <c r="H241" s="721"/>
      <c r="I241" s="721"/>
      <c r="J241" s="337"/>
      <c r="K241" s="332"/>
      <c r="L241" s="332"/>
      <c r="M241" s="368">
        <v>73.2</v>
      </c>
      <c r="N241" s="332"/>
      <c r="O241" s="368">
        <v>64.400000000000006</v>
      </c>
      <c r="P241" s="140"/>
      <c r="Q241" s="749"/>
      <c r="R241" s="749"/>
      <c r="S241" s="749"/>
      <c r="T241" s="749"/>
      <c r="U241" s="94"/>
    </row>
    <row r="242" spans="1:21" s="113" customFormat="1" ht="15" customHeight="1">
      <c r="A242" s="326"/>
      <c r="B242" s="721" t="s">
        <v>521</v>
      </c>
      <c r="C242" s="721"/>
      <c r="D242" s="721"/>
      <c r="E242" s="721"/>
      <c r="F242" s="721"/>
      <c r="G242" s="721"/>
      <c r="H242" s="721"/>
      <c r="I242" s="721"/>
      <c r="J242" s="337"/>
      <c r="K242" s="332"/>
      <c r="L242" s="332"/>
      <c r="M242" s="368">
        <v>26.8</v>
      </c>
      <c r="N242" s="332"/>
      <c r="O242" s="368">
        <v>35.6</v>
      </c>
      <c r="P242" s="140"/>
      <c r="Q242" s="141"/>
      <c r="R242" s="141"/>
      <c r="S242" s="141"/>
      <c r="T242" s="141"/>
      <c r="U242" s="94"/>
    </row>
    <row r="243" spans="1:21" s="115" customFormat="1" ht="15" customHeight="1">
      <c r="A243" s="326"/>
      <c r="B243" s="338"/>
      <c r="C243" s="719" t="s">
        <v>522</v>
      </c>
      <c r="D243" s="719"/>
      <c r="E243" s="719"/>
      <c r="F243" s="719"/>
      <c r="G243" s="719"/>
      <c r="H243" s="719"/>
      <c r="I243" s="719"/>
      <c r="J243" s="339"/>
      <c r="K243" s="331"/>
      <c r="L243" s="331"/>
      <c r="M243" s="367">
        <v>22.5</v>
      </c>
      <c r="N243" s="331"/>
      <c r="O243" s="367">
        <v>27.8</v>
      </c>
      <c r="P243" s="142"/>
      <c r="Q243" s="143"/>
      <c r="R243" s="143"/>
      <c r="S243" s="143"/>
      <c r="T243" s="143"/>
      <c r="U243" s="122"/>
    </row>
    <row r="244" spans="1:21" s="115" customFormat="1" ht="15" customHeight="1">
      <c r="A244" s="326"/>
      <c r="B244" s="338"/>
      <c r="C244" s="338"/>
      <c r="D244" s="719" t="s">
        <v>416</v>
      </c>
      <c r="E244" s="719"/>
      <c r="F244" s="719"/>
      <c r="G244" s="719"/>
      <c r="H244" s="719"/>
      <c r="I244" s="719"/>
      <c r="J244" s="339"/>
      <c r="K244" s="331"/>
      <c r="L244" s="331"/>
      <c r="M244" s="367">
        <v>22.2</v>
      </c>
      <c r="N244" s="331"/>
      <c r="O244" s="367">
        <v>27.5</v>
      </c>
      <c r="P244" s="142"/>
      <c r="Q244" s="143"/>
      <c r="R244" s="148"/>
      <c r="S244" s="148"/>
      <c r="T244" s="148"/>
      <c r="U244" s="122"/>
    </row>
    <row r="245" spans="1:21" s="113" customFormat="1" ht="15" customHeight="1">
      <c r="A245" s="326"/>
      <c r="B245" s="721" t="s">
        <v>567</v>
      </c>
      <c r="C245" s="721"/>
      <c r="D245" s="721"/>
      <c r="E245" s="721"/>
      <c r="F245" s="721"/>
      <c r="G245" s="721"/>
      <c r="H245" s="721"/>
      <c r="I245" s="721"/>
      <c r="J245" s="337"/>
      <c r="K245" s="332"/>
      <c r="L245" s="332"/>
      <c r="M245" s="368">
        <v>24.3</v>
      </c>
      <c r="N245" s="332"/>
      <c r="O245" s="368">
        <v>25.7</v>
      </c>
      <c r="P245" s="140"/>
      <c r="Q245" s="141"/>
      <c r="R245" s="141"/>
      <c r="S245" s="141"/>
      <c r="T245" s="141"/>
      <c r="U245" s="94"/>
    </row>
    <row r="246" spans="1:21" s="113" customFormat="1" ht="15" customHeight="1">
      <c r="A246" s="326"/>
      <c r="B246" s="721" t="s">
        <v>417</v>
      </c>
      <c r="C246" s="721"/>
      <c r="D246" s="721"/>
      <c r="E246" s="721"/>
      <c r="F246" s="721"/>
      <c r="G246" s="721"/>
      <c r="H246" s="721"/>
      <c r="I246" s="721"/>
      <c r="J246" s="337"/>
      <c r="K246" s="327"/>
      <c r="L246" s="327"/>
      <c r="M246" s="353" t="s">
        <v>418</v>
      </c>
      <c r="N246" s="327"/>
      <c r="O246" s="353" t="s">
        <v>418</v>
      </c>
      <c r="P246" s="140"/>
      <c r="Q246" s="141"/>
      <c r="R246" s="141"/>
      <c r="S246" s="141"/>
      <c r="T246" s="141"/>
      <c r="U246" s="94"/>
    </row>
    <row r="247" spans="1:21" s="113" customFormat="1" ht="15" customHeight="1">
      <c r="A247" s="326"/>
      <c r="B247" s="721" t="s">
        <v>419</v>
      </c>
      <c r="C247" s="721"/>
      <c r="D247" s="721"/>
      <c r="E247" s="721"/>
      <c r="F247" s="721"/>
      <c r="G247" s="721"/>
      <c r="H247" s="721"/>
      <c r="I247" s="721"/>
      <c r="J247" s="337"/>
      <c r="K247" s="327"/>
      <c r="L247" s="327"/>
      <c r="M247" s="353">
        <v>185025</v>
      </c>
      <c r="N247" s="327"/>
      <c r="O247" s="353">
        <v>7395</v>
      </c>
      <c r="P247" s="140"/>
      <c r="Q247" s="141"/>
      <c r="R247" s="141"/>
      <c r="S247" s="141"/>
      <c r="T247" s="141"/>
      <c r="U247" s="94"/>
    </row>
    <row r="248" spans="1:21" s="113" customFormat="1" ht="12" customHeight="1">
      <c r="A248" s="326"/>
      <c r="B248" s="349"/>
      <c r="C248" s="349"/>
      <c r="D248" s="349"/>
      <c r="E248" s="349"/>
      <c r="F248" s="349"/>
      <c r="G248" s="349"/>
      <c r="H248" s="349"/>
      <c r="I248" s="349"/>
      <c r="J248" s="350"/>
      <c r="K248" s="333"/>
      <c r="L248" s="333"/>
      <c r="M248" s="369"/>
      <c r="N248" s="333"/>
      <c r="O248" s="369"/>
      <c r="P248" s="140"/>
      <c r="Q248" s="228"/>
      <c r="R248" s="228"/>
      <c r="S248" s="228"/>
      <c r="T248" s="228"/>
      <c r="U248" s="94"/>
    </row>
    <row r="249" spans="1:21" s="151" customFormat="1" ht="16.5" customHeight="1">
      <c r="A249" s="352"/>
      <c r="B249" s="352" t="s">
        <v>570</v>
      </c>
      <c r="C249" s="353"/>
      <c r="D249" s="159"/>
      <c r="E249" s="159"/>
      <c r="F249" s="159"/>
      <c r="G249" s="159"/>
      <c r="H249" s="159"/>
      <c r="I249" s="162"/>
      <c r="J249" s="163"/>
      <c r="K249" s="163"/>
      <c r="L249" s="163"/>
      <c r="M249" s="163"/>
      <c r="N249" s="163"/>
      <c r="O249" s="162"/>
      <c r="P249" s="155"/>
      <c r="Q249" s="155"/>
      <c r="R249" s="155"/>
      <c r="S249" s="155"/>
      <c r="T249" s="155"/>
    </row>
    <row r="250" spans="1:21" s="151" customFormat="1" ht="16.5" customHeight="1">
      <c r="A250" s="352"/>
      <c r="B250" s="352" t="s">
        <v>568</v>
      </c>
      <c r="C250" s="353"/>
      <c r="D250" s="159"/>
      <c r="E250" s="159"/>
      <c r="F250" s="159"/>
      <c r="G250" s="159"/>
      <c r="H250" s="159"/>
      <c r="I250" s="162"/>
      <c r="J250" s="163"/>
      <c r="K250" s="163"/>
      <c r="L250" s="163"/>
      <c r="M250" s="163"/>
      <c r="N250" s="163"/>
      <c r="O250" s="162"/>
      <c r="P250" s="155"/>
      <c r="Q250" s="155"/>
      <c r="R250" s="155"/>
      <c r="S250" s="155"/>
      <c r="T250" s="155"/>
    </row>
    <row r="251" spans="1:21" s="151" customFormat="1" ht="16.5" customHeight="1">
      <c r="A251" s="352"/>
      <c r="B251" s="352" t="s">
        <v>569</v>
      </c>
      <c r="C251" s="353"/>
      <c r="D251" s="147"/>
      <c r="E251" s="159"/>
      <c r="F251" s="167"/>
      <c r="G251" s="167"/>
      <c r="H251" s="167"/>
      <c r="I251" s="162"/>
      <c r="J251" s="163"/>
      <c r="K251" s="163"/>
      <c r="L251" s="163"/>
      <c r="M251" s="163"/>
      <c r="N251" s="163"/>
      <c r="O251" s="162"/>
      <c r="P251" s="155"/>
      <c r="Q251" s="155"/>
      <c r="R251" s="155"/>
      <c r="S251" s="155"/>
      <c r="T251" s="155"/>
    </row>
    <row r="252" spans="1:21" s="151" customFormat="1" ht="16.5" customHeight="1">
      <c r="A252" s="354"/>
      <c r="B252" s="354" t="s">
        <v>571</v>
      </c>
      <c r="C252" s="353"/>
      <c r="D252" s="334"/>
      <c r="E252" s="147"/>
      <c r="F252" s="147"/>
      <c r="G252" s="167"/>
      <c r="H252" s="167"/>
      <c r="I252" s="162"/>
      <c r="J252" s="163"/>
      <c r="K252" s="163"/>
      <c r="L252" s="163"/>
      <c r="M252" s="163"/>
      <c r="N252" s="163"/>
      <c r="O252" s="162"/>
      <c r="P252" s="155"/>
      <c r="Q252" s="155"/>
      <c r="R252" s="155"/>
      <c r="S252" s="155"/>
      <c r="T252" s="155"/>
    </row>
    <row r="253" spans="1:21" s="151" customFormat="1" ht="16.5" customHeight="1">
      <c r="A253" s="354"/>
      <c r="B253" s="354" t="s">
        <v>572</v>
      </c>
      <c r="C253" s="353"/>
      <c r="D253" s="334"/>
      <c r="E253" s="147"/>
      <c r="F253" s="147"/>
      <c r="G253" s="167"/>
      <c r="H253" s="167"/>
      <c r="I253" s="162"/>
      <c r="J253" s="163"/>
      <c r="K253" s="163"/>
      <c r="L253" s="163"/>
      <c r="M253" s="163"/>
      <c r="N253" s="163"/>
      <c r="O253" s="162"/>
      <c r="P253" s="155"/>
      <c r="Q253" s="155"/>
      <c r="R253" s="155"/>
      <c r="S253" s="155"/>
      <c r="T253" s="155"/>
    </row>
    <row r="254" spans="1:21" s="151" customFormat="1" ht="16.5" customHeight="1">
      <c r="A254" s="355"/>
      <c r="B254" s="355" t="s">
        <v>573</v>
      </c>
      <c r="C254" s="353"/>
      <c r="D254" s="334"/>
      <c r="E254" s="147"/>
      <c r="F254" s="147"/>
      <c r="G254" s="167"/>
      <c r="H254" s="167"/>
      <c r="I254" s="162"/>
      <c r="J254" s="163"/>
      <c r="K254" s="163"/>
      <c r="L254" s="163"/>
      <c r="M254" s="163"/>
      <c r="N254" s="163"/>
      <c r="O254" s="162"/>
      <c r="P254" s="155"/>
      <c r="Q254" s="155"/>
      <c r="R254" s="155"/>
      <c r="S254" s="155"/>
      <c r="T254" s="155"/>
    </row>
    <row r="255" spans="1:21" s="151" customFormat="1" ht="16.5" customHeight="1">
      <c r="A255" s="158"/>
      <c r="B255" s="159"/>
      <c r="C255" s="159"/>
      <c r="D255" s="160"/>
      <c r="E255" s="335"/>
      <c r="F255" s="147"/>
      <c r="G255" s="147"/>
      <c r="H255" s="147"/>
      <c r="I255" s="147"/>
      <c r="J255" s="162"/>
      <c r="K255" s="163"/>
      <c r="L255" s="163"/>
      <c r="M255" s="163"/>
      <c r="N255" s="159"/>
      <c r="O255" s="163"/>
      <c r="P255" s="152"/>
      <c r="Q255" s="155"/>
      <c r="R255" s="155"/>
      <c r="S255" s="155"/>
      <c r="T255" s="155"/>
      <c r="U255" s="150"/>
    </row>
    <row r="256" spans="1:21" s="151" customFormat="1" ht="16.5" customHeight="1">
      <c r="A256" s="158"/>
      <c r="B256" s="159"/>
      <c r="C256" s="159"/>
      <c r="D256" s="147"/>
      <c r="E256" s="750"/>
      <c r="F256" s="750"/>
      <c r="G256" s="750"/>
      <c r="H256" s="750"/>
      <c r="I256" s="750"/>
      <c r="J256" s="750"/>
      <c r="K256" s="750"/>
      <c r="L256" s="750"/>
      <c r="M256" s="750"/>
      <c r="N256" s="750"/>
      <c r="O256" s="750"/>
      <c r="P256" s="152"/>
      <c r="Q256" s="155"/>
      <c r="R256" s="155"/>
      <c r="S256" s="155"/>
      <c r="T256" s="155"/>
      <c r="U256" s="150"/>
    </row>
    <row r="257" spans="1:21" s="159" customFormat="1" ht="16.5" customHeight="1">
      <c r="A257" s="158"/>
      <c r="D257" s="160"/>
      <c r="E257" s="750"/>
      <c r="F257" s="750"/>
      <c r="G257" s="750"/>
      <c r="H257" s="750"/>
      <c r="I257" s="750"/>
      <c r="J257" s="750"/>
      <c r="K257" s="750"/>
      <c r="L257" s="750"/>
      <c r="M257" s="750"/>
      <c r="N257" s="750"/>
      <c r="O257" s="750"/>
      <c r="P257" s="162"/>
      <c r="Q257" s="143"/>
      <c r="R257" s="143"/>
      <c r="S257" s="143"/>
      <c r="T257" s="143"/>
      <c r="U257" s="143"/>
    </row>
    <row r="258" spans="1:21" s="159" customFormat="1" ht="16.5" customHeight="1">
      <c r="A258" s="158"/>
      <c r="E258" s="161"/>
      <c r="F258" s="157"/>
      <c r="J258" s="162"/>
      <c r="K258" s="163"/>
      <c r="L258" s="163"/>
      <c r="M258" s="163"/>
      <c r="N258" s="163"/>
      <c r="O258" s="163"/>
      <c r="P258" s="162"/>
      <c r="Q258" s="143"/>
      <c r="R258" s="143"/>
      <c r="S258" s="143"/>
      <c r="T258" s="143"/>
      <c r="U258" s="143"/>
    </row>
    <row r="259" spans="1:21" s="159" customFormat="1" ht="16.5" customHeight="1">
      <c r="A259" s="158"/>
      <c r="E259" s="161"/>
      <c r="F259" s="165"/>
      <c r="J259" s="162"/>
      <c r="K259" s="163"/>
      <c r="L259" s="163"/>
      <c r="M259" s="163"/>
      <c r="N259" s="163"/>
      <c r="O259" s="163"/>
      <c r="P259" s="162"/>
      <c r="Q259" s="143"/>
      <c r="R259" s="143"/>
      <c r="S259" s="143"/>
      <c r="T259" s="143"/>
      <c r="U259" s="143"/>
    </row>
    <row r="260" spans="1:21" s="159" customFormat="1" ht="16.5" customHeight="1">
      <c r="A260" s="158"/>
      <c r="F260" s="165"/>
      <c r="J260" s="162"/>
      <c r="K260" s="163"/>
      <c r="L260" s="163"/>
      <c r="M260" s="163"/>
      <c r="N260" s="163"/>
      <c r="O260" s="163"/>
      <c r="P260" s="162"/>
      <c r="Q260" s="143"/>
      <c r="R260" s="143"/>
      <c r="S260" s="143"/>
      <c r="T260" s="143"/>
      <c r="U260" s="143"/>
    </row>
    <row r="261" spans="1:21" s="159" customFormat="1" ht="16.5" customHeight="1">
      <c r="A261" s="158"/>
      <c r="E261" s="164"/>
      <c r="F261" s="163"/>
      <c r="J261" s="162"/>
      <c r="K261" s="163"/>
      <c r="L261" s="163"/>
      <c r="M261" s="163"/>
      <c r="N261" s="163"/>
      <c r="O261" s="163"/>
      <c r="P261" s="162"/>
      <c r="Q261" s="143"/>
      <c r="R261" s="143"/>
      <c r="S261" s="143"/>
      <c r="T261" s="143"/>
      <c r="U261" s="143"/>
    </row>
    <row r="262" spans="1:21" s="159" customFormat="1" ht="16.5" customHeight="1">
      <c r="A262" s="158"/>
      <c r="E262" s="164"/>
      <c r="F262" s="163"/>
      <c r="J262" s="162"/>
      <c r="K262" s="163"/>
      <c r="L262" s="163"/>
      <c r="M262" s="163"/>
      <c r="N262" s="163"/>
      <c r="O262" s="163"/>
      <c r="P262" s="162"/>
      <c r="Q262" s="143"/>
      <c r="R262" s="143"/>
      <c r="S262" s="143"/>
      <c r="T262" s="143"/>
      <c r="U262" s="143"/>
    </row>
    <row r="263" spans="1:21" s="159" customFormat="1" ht="16.5" customHeight="1">
      <c r="A263" s="158"/>
      <c r="E263" s="164"/>
      <c r="F263" s="163"/>
      <c r="J263" s="162"/>
      <c r="K263" s="163"/>
      <c r="L263" s="163"/>
      <c r="M263" s="163"/>
      <c r="N263" s="163"/>
      <c r="O263" s="163"/>
      <c r="P263" s="162"/>
      <c r="Q263" s="143"/>
      <c r="R263" s="143"/>
      <c r="S263" s="143"/>
      <c r="T263" s="143"/>
      <c r="U263" s="143"/>
    </row>
    <row r="264" spans="1:21" s="159" customFormat="1" ht="16.5" customHeight="1">
      <c r="D264" s="166"/>
      <c r="E264" s="156"/>
      <c r="F264" s="147"/>
      <c r="G264" s="167"/>
      <c r="H264" s="167"/>
      <c r="I264" s="167"/>
      <c r="J264" s="162"/>
      <c r="K264" s="163"/>
      <c r="L264" s="163"/>
      <c r="M264" s="163"/>
      <c r="O264" s="163"/>
      <c r="P264" s="163"/>
      <c r="Q264" s="163"/>
      <c r="R264" s="163"/>
      <c r="S264" s="163"/>
      <c r="T264" s="163"/>
      <c r="U264" s="147"/>
    </row>
    <row r="265" spans="1:21" s="151" customFormat="1" ht="16.5" customHeight="1">
      <c r="A265" s="158"/>
      <c r="B265" s="159"/>
      <c r="C265" s="159"/>
      <c r="D265" s="159"/>
      <c r="E265" s="147"/>
      <c r="F265" s="156"/>
      <c r="G265" s="159"/>
      <c r="H265" s="147"/>
      <c r="I265" s="147"/>
      <c r="J265" s="162"/>
      <c r="K265" s="163"/>
      <c r="L265" s="163"/>
      <c r="M265" s="163"/>
      <c r="N265" s="159"/>
      <c r="O265" s="163"/>
      <c r="P265" s="152"/>
      <c r="Q265" s="150"/>
      <c r="R265" s="150"/>
      <c r="S265" s="150"/>
      <c r="T265" s="150"/>
      <c r="U265" s="150"/>
    </row>
    <row r="266" spans="1:21" s="151" customFormat="1" ht="16.5" customHeight="1">
      <c r="A266" s="158"/>
      <c r="B266" s="159"/>
      <c r="C266" s="159"/>
      <c r="D266" s="159"/>
      <c r="E266" s="154"/>
      <c r="F266" s="147"/>
      <c r="G266" s="147"/>
      <c r="H266" s="147"/>
      <c r="I266" s="147"/>
      <c r="J266" s="162"/>
      <c r="K266" s="163"/>
      <c r="L266" s="163"/>
      <c r="M266" s="163"/>
      <c r="N266" s="159"/>
      <c r="O266" s="163"/>
      <c r="P266" s="152"/>
      <c r="Q266" s="150"/>
      <c r="R266" s="150"/>
      <c r="S266" s="150"/>
      <c r="T266" s="150"/>
      <c r="U266" s="150"/>
    </row>
    <row r="267" spans="1:21" s="151" customFormat="1" ht="16.5" customHeight="1">
      <c r="A267" s="158"/>
      <c r="B267" s="159"/>
      <c r="C267" s="159"/>
      <c r="D267" s="159"/>
      <c r="E267" s="154"/>
      <c r="F267" s="147"/>
      <c r="G267" s="147"/>
      <c r="H267" s="147"/>
      <c r="I267" s="147"/>
      <c r="J267" s="162"/>
      <c r="K267" s="163"/>
      <c r="L267" s="163"/>
      <c r="M267" s="163"/>
      <c r="N267" s="159"/>
      <c r="O267" s="163"/>
      <c r="P267" s="152"/>
      <c r="Q267" s="150"/>
      <c r="R267" s="150"/>
      <c r="S267" s="150"/>
      <c r="T267" s="150"/>
      <c r="U267" s="150"/>
    </row>
    <row r="268" spans="1:21" s="151" customFormat="1" ht="16.5" customHeight="1">
      <c r="A268" s="158"/>
      <c r="B268" s="159"/>
      <c r="C268" s="159"/>
      <c r="D268" s="159"/>
      <c r="E268" s="154"/>
      <c r="F268" s="147"/>
      <c r="G268" s="147"/>
      <c r="H268" s="147"/>
      <c r="I268" s="147"/>
      <c r="J268" s="162"/>
      <c r="K268" s="163"/>
      <c r="L268" s="163"/>
      <c r="M268" s="163"/>
      <c r="N268" s="163"/>
      <c r="O268" s="163"/>
      <c r="P268" s="152"/>
      <c r="Q268" s="150"/>
      <c r="R268" s="150"/>
      <c r="S268" s="150"/>
      <c r="T268" s="150"/>
      <c r="U268" s="150"/>
    </row>
    <row r="269" spans="1:21" s="151" customFormat="1" ht="16.5" customHeight="1">
      <c r="A269" s="149"/>
      <c r="E269" s="154"/>
      <c r="F269" s="150"/>
      <c r="G269" s="150"/>
      <c r="H269" s="150"/>
      <c r="I269" s="150"/>
      <c r="J269" s="152"/>
      <c r="K269" s="153"/>
      <c r="L269" s="153"/>
      <c r="M269" s="153"/>
      <c r="N269" s="153"/>
      <c r="O269" s="153"/>
      <c r="P269" s="153"/>
      <c r="Q269" s="153"/>
      <c r="R269" s="153"/>
      <c r="S269" s="153"/>
      <c r="T269" s="153"/>
      <c r="U269" s="150"/>
    </row>
    <row r="270" spans="1:21" s="159" customFormat="1" ht="16.5" customHeight="1">
      <c r="A270" s="149"/>
      <c r="E270" s="154"/>
      <c r="F270" s="150"/>
      <c r="G270" s="150"/>
      <c r="H270" s="150"/>
      <c r="I270" s="150"/>
      <c r="J270" s="162"/>
      <c r="K270" s="153"/>
      <c r="L270" s="153"/>
      <c r="M270" s="153"/>
      <c r="N270" s="153"/>
      <c r="O270" s="153"/>
      <c r="P270" s="153"/>
      <c r="Q270" s="153"/>
      <c r="R270" s="153"/>
      <c r="S270" s="153"/>
      <c r="T270" s="153"/>
      <c r="U270" s="150"/>
    </row>
    <row r="271" spans="1:21" s="159" customFormat="1" ht="16.5" customHeight="1">
      <c r="A271" s="147"/>
      <c r="D271" s="150"/>
      <c r="E271" s="154"/>
      <c r="F271" s="150"/>
      <c r="G271" s="150"/>
      <c r="H271" s="150"/>
      <c r="I271" s="150"/>
      <c r="J271" s="162"/>
      <c r="K271" s="153"/>
      <c r="L271" s="153"/>
      <c r="M271" s="153"/>
      <c r="N271" s="153"/>
      <c r="O271" s="153"/>
      <c r="P271" s="153"/>
      <c r="Q271" s="153"/>
      <c r="R271" s="153"/>
      <c r="S271" s="153"/>
      <c r="T271" s="153"/>
      <c r="U271" s="150"/>
    </row>
    <row r="272" spans="1:21" s="111" customFormat="1">
      <c r="K272" s="168"/>
      <c r="L272" s="168"/>
      <c r="M272" s="168"/>
      <c r="N272" s="168"/>
      <c r="O272" s="168"/>
      <c r="P272" s="168"/>
      <c r="Q272" s="168"/>
      <c r="R272" s="168"/>
      <c r="S272" s="168"/>
      <c r="T272" s="168"/>
      <c r="U272" s="169"/>
    </row>
  </sheetData>
  <sheetProtection sheet="1"/>
  <mergeCells count="237">
    <mergeCell ref="Q241:T241"/>
    <mergeCell ref="B242:I242"/>
    <mergeCell ref="C243:I243"/>
    <mergeCell ref="E256:O257"/>
    <mergeCell ref="D244:I244"/>
    <mergeCell ref="B245:I245"/>
    <mergeCell ref="B246:I246"/>
    <mergeCell ref="B247:I247"/>
    <mergeCell ref="C239:I239"/>
    <mergeCell ref="C240:I240"/>
    <mergeCell ref="B241:I241"/>
    <mergeCell ref="C236:I236"/>
    <mergeCell ref="C237:I237"/>
    <mergeCell ref="C238:I238"/>
    <mergeCell ref="D215:I215"/>
    <mergeCell ref="C216:I216"/>
    <mergeCell ref="C217:I217"/>
    <mergeCell ref="C218:I218"/>
    <mergeCell ref="C219:I219"/>
    <mergeCell ref="C220:I220"/>
    <mergeCell ref="C221:I221"/>
    <mergeCell ref="C222:I222"/>
    <mergeCell ref="C223:I223"/>
    <mergeCell ref="C224:I224"/>
    <mergeCell ref="B225:I225"/>
    <mergeCell ref="B226:I226"/>
    <mergeCell ref="C227:I227"/>
    <mergeCell ref="D228:I228"/>
    <mergeCell ref="E229:I229"/>
    <mergeCell ref="E230:I230"/>
    <mergeCell ref="F231:I231"/>
    <mergeCell ref="F232:I232"/>
    <mergeCell ref="D233:I233"/>
    <mergeCell ref="C234:I234"/>
    <mergeCell ref="C235:I235"/>
    <mergeCell ref="C212:I212"/>
    <mergeCell ref="B213:I213"/>
    <mergeCell ref="C214:I214"/>
    <mergeCell ref="F191:I191"/>
    <mergeCell ref="F192:I192"/>
    <mergeCell ref="F193:I193"/>
    <mergeCell ref="F194:I194"/>
    <mergeCell ref="E195:I195"/>
    <mergeCell ref="C196:I196"/>
    <mergeCell ref="D197:I197"/>
    <mergeCell ref="D198:I198"/>
    <mergeCell ref="E199:I199"/>
    <mergeCell ref="E200:I200"/>
    <mergeCell ref="D201:I201"/>
    <mergeCell ref="D202:I202"/>
    <mergeCell ref="D203:I203"/>
    <mergeCell ref="D204:I204"/>
    <mergeCell ref="D205:I205"/>
    <mergeCell ref="D206:I206"/>
    <mergeCell ref="D207:I207"/>
    <mergeCell ref="C208:I208"/>
    <mergeCell ref="B209:I209"/>
    <mergeCell ref="C210:I210"/>
    <mergeCell ref="C211:I211"/>
    <mergeCell ref="F188:I188"/>
    <mergeCell ref="F189:I189"/>
    <mergeCell ref="E190:I190"/>
    <mergeCell ref="G164:I164"/>
    <mergeCell ref="F165:I165"/>
    <mergeCell ref="F166:I166"/>
    <mergeCell ref="G167:I167"/>
    <mergeCell ref="G168:I168"/>
    <mergeCell ref="G169:I169"/>
    <mergeCell ref="G170:I170"/>
    <mergeCell ref="G171:I171"/>
    <mergeCell ref="G172:I172"/>
    <mergeCell ref="G173:I173"/>
    <mergeCell ref="F174:I174"/>
    <mergeCell ref="G175:I175"/>
    <mergeCell ref="G176:I176"/>
    <mergeCell ref="G177:I177"/>
    <mergeCell ref="G178:I178"/>
    <mergeCell ref="G179:I179"/>
    <mergeCell ref="H180:I180"/>
    <mergeCell ref="H184:I184"/>
    <mergeCell ref="D185:I185"/>
    <mergeCell ref="E186:I186"/>
    <mergeCell ref="F187:I187"/>
    <mergeCell ref="G161:I161"/>
    <mergeCell ref="G162:I162"/>
    <mergeCell ref="G163:I163"/>
    <mergeCell ref="F140:I140"/>
    <mergeCell ref="E141:I141"/>
    <mergeCell ref="F142:I142"/>
    <mergeCell ref="F143:I143"/>
    <mergeCell ref="G144:I144"/>
    <mergeCell ref="G145:I145"/>
    <mergeCell ref="G146:I146"/>
    <mergeCell ref="F147:I147"/>
    <mergeCell ref="E148:I148"/>
    <mergeCell ref="E149:I149"/>
    <mergeCell ref="F150:I150"/>
    <mergeCell ref="F151:I151"/>
    <mergeCell ref="F152:I152"/>
    <mergeCell ref="F153:I153"/>
    <mergeCell ref="G154:I154"/>
    <mergeCell ref="G155:I155"/>
    <mergeCell ref="G156:I156"/>
    <mergeCell ref="G157:I157"/>
    <mergeCell ref="E158:I158"/>
    <mergeCell ref="F159:I159"/>
    <mergeCell ref="G160:I160"/>
    <mergeCell ref="F137:I137"/>
    <mergeCell ref="F138:I138"/>
    <mergeCell ref="F139:I139"/>
    <mergeCell ref="F116:I116"/>
    <mergeCell ref="E117:I117"/>
    <mergeCell ref="F118:I118"/>
    <mergeCell ref="G119:I119"/>
    <mergeCell ref="G120:I120"/>
    <mergeCell ref="G121:I121"/>
    <mergeCell ref="F122:I122"/>
    <mergeCell ref="F123:I123"/>
    <mergeCell ref="F124:I124"/>
    <mergeCell ref="F125:I125"/>
    <mergeCell ref="F126:I126"/>
    <mergeCell ref="E127:I127"/>
    <mergeCell ref="F128:I128"/>
    <mergeCell ref="F129:I129"/>
    <mergeCell ref="F130:I130"/>
    <mergeCell ref="F131:I131"/>
    <mergeCell ref="F132:I132"/>
    <mergeCell ref="F133:I133"/>
    <mergeCell ref="F134:I134"/>
    <mergeCell ref="F135:I135"/>
    <mergeCell ref="E136:I136"/>
    <mergeCell ref="F113:I113"/>
    <mergeCell ref="F114:I114"/>
    <mergeCell ref="F115:I115"/>
    <mergeCell ref="G92:I92"/>
    <mergeCell ref="G93:I93"/>
    <mergeCell ref="F94:I94"/>
    <mergeCell ref="F95:I95"/>
    <mergeCell ref="G96:I96"/>
    <mergeCell ref="G97:I97"/>
    <mergeCell ref="F98:I98"/>
    <mergeCell ref="G99:I99"/>
    <mergeCell ref="G100:I100"/>
    <mergeCell ref="G101:I101"/>
    <mergeCell ref="F102:I102"/>
    <mergeCell ref="F103:I103"/>
    <mergeCell ref="G104:I104"/>
    <mergeCell ref="G105:I105"/>
    <mergeCell ref="F106:I106"/>
    <mergeCell ref="E107:I107"/>
    <mergeCell ref="F108:I108"/>
    <mergeCell ref="F109:I109"/>
    <mergeCell ref="G110:I110"/>
    <mergeCell ref="G111:I111"/>
    <mergeCell ref="E112:I112"/>
    <mergeCell ref="G89:I89"/>
    <mergeCell ref="G90:I90"/>
    <mergeCell ref="F91:I91"/>
    <mergeCell ref="G68:I68"/>
    <mergeCell ref="G69:I69"/>
    <mergeCell ref="G70:I70"/>
    <mergeCell ref="F71:I71"/>
    <mergeCell ref="G72:I72"/>
    <mergeCell ref="G73:I73"/>
    <mergeCell ref="G74:I74"/>
    <mergeCell ref="G75:I75"/>
    <mergeCell ref="F76:I76"/>
    <mergeCell ref="G77:I77"/>
    <mergeCell ref="G78:I78"/>
    <mergeCell ref="F79:I79"/>
    <mergeCell ref="G80:I80"/>
    <mergeCell ref="G81:I81"/>
    <mergeCell ref="G82:I82"/>
    <mergeCell ref="F83:I83"/>
    <mergeCell ref="G84:I84"/>
    <mergeCell ref="G85:I85"/>
    <mergeCell ref="G86:I86"/>
    <mergeCell ref="G87:I87"/>
    <mergeCell ref="F88:I88"/>
    <mergeCell ref="E65:I65"/>
    <mergeCell ref="F66:I66"/>
    <mergeCell ref="G67:I67"/>
    <mergeCell ref="G44:I44"/>
    <mergeCell ref="F45:I45"/>
    <mergeCell ref="D46:I46"/>
    <mergeCell ref="E47:I47"/>
    <mergeCell ref="E48:I48"/>
    <mergeCell ref="C49:I49"/>
    <mergeCell ref="D50:I50"/>
    <mergeCell ref="D51:I51"/>
    <mergeCell ref="E52:I52"/>
    <mergeCell ref="E53:I53"/>
    <mergeCell ref="D54:I54"/>
    <mergeCell ref="D55:I55"/>
    <mergeCell ref="D56:I56"/>
    <mergeCell ref="D57:I57"/>
    <mergeCell ref="D58:I58"/>
    <mergeCell ref="D59:I59"/>
    <mergeCell ref="D60:I60"/>
    <mergeCell ref="C61:I61"/>
    <mergeCell ref="B62:I62"/>
    <mergeCell ref="C63:I63"/>
    <mergeCell ref="D64:I64"/>
    <mergeCell ref="F41:I41"/>
    <mergeCell ref="F42:I42"/>
    <mergeCell ref="H28:I28"/>
    <mergeCell ref="G43:I43"/>
    <mergeCell ref="G29:I29"/>
    <mergeCell ref="G30:I30"/>
    <mergeCell ref="G31:I31"/>
    <mergeCell ref="B20:I20"/>
    <mergeCell ref="B21:I21"/>
    <mergeCell ref="B22:I22"/>
    <mergeCell ref="B23:I23"/>
    <mergeCell ref="C24:I24"/>
    <mergeCell ref="F32:I32"/>
    <mergeCell ref="H33:I33"/>
    <mergeCell ref="F34:I34"/>
    <mergeCell ref="E35:I35"/>
    <mergeCell ref="F36:I36"/>
    <mergeCell ref="F37:I37"/>
    <mergeCell ref="F38:I38"/>
    <mergeCell ref="E39:I39"/>
    <mergeCell ref="E40:I40"/>
    <mergeCell ref="B17:I17"/>
    <mergeCell ref="B18:I18"/>
    <mergeCell ref="B19:I19"/>
    <mergeCell ref="N10:O10"/>
    <mergeCell ref="E26:I26"/>
    <mergeCell ref="F27:I27"/>
    <mergeCell ref="D25:I25"/>
    <mergeCell ref="D2:O2"/>
    <mergeCell ref="C8:I8"/>
    <mergeCell ref="C9:I9"/>
    <mergeCell ref="B10:J15"/>
    <mergeCell ref="K10:M10"/>
    <mergeCell ref="B16:I16"/>
  </mergeCells>
  <phoneticPr fontId="1"/>
  <hyperlinks>
    <hyperlink ref="D2" r:id="rId1"/>
  </hyperlinks>
  <pageMargins left="0.55118110236220474" right="0" top="0.78740157480314965" bottom="0.48" header="0.39370078740157483" footer="0.25"/>
  <pageSetup paperSize="9" fitToHeight="0" pageOrder="overThenDown" orientation="portrait" r:id="rId2"/>
  <headerFooter scaleWithDoc="0" alignWithMargins="0">
    <oddFooter>&amp;C&amp;9&amp;P／&amp;N&amp;R&amp;9&amp;F　&amp;A</oddFooter>
  </headerFooter>
  <colBreaks count="1" manualBreakCount="1">
    <brk id="16" max="25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C14"/>
  <sheetViews>
    <sheetView zoomScaleNormal="100" workbookViewId="0">
      <selection activeCell="B3" sqref="B3"/>
    </sheetView>
  </sheetViews>
  <sheetFormatPr defaultRowHeight="13.5"/>
  <cols>
    <col min="1" max="1" width="1.625" style="71" customWidth="1"/>
    <col min="2" max="2" width="2.875" style="71" customWidth="1"/>
    <col min="3" max="3" width="119.375" style="71" bestFit="1" customWidth="1"/>
    <col min="4" max="16384" width="9" style="71"/>
  </cols>
  <sheetData>
    <row r="1" spans="2:3" ht="9.75" customHeight="1" thickBot="1"/>
    <row r="2" spans="2:3" ht="9" customHeight="1">
      <c r="B2" s="72"/>
      <c r="C2" s="73"/>
    </row>
    <row r="3" spans="2:3" ht="22.5" customHeight="1">
      <c r="B3" s="74" t="s">
        <v>204</v>
      </c>
      <c r="C3" s="75"/>
    </row>
    <row r="4" spans="2:3">
      <c r="B4" s="76"/>
      <c r="C4" s="75"/>
    </row>
    <row r="5" spans="2:3" ht="35.1" customHeight="1">
      <c r="B5" s="270" t="s">
        <v>487</v>
      </c>
      <c r="C5" s="271" t="s">
        <v>205</v>
      </c>
    </row>
    <row r="6" spans="2:3" ht="35.1" customHeight="1">
      <c r="B6" s="270" t="s">
        <v>488</v>
      </c>
      <c r="C6" s="271" t="s">
        <v>206</v>
      </c>
    </row>
    <row r="7" spans="2:3" ht="35.1" customHeight="1">
      <c r="B7" s="270" t="s">
        <v>489</v>
      </c>
      <c r="C7" s="271" t="s">
        <v>207</v>
      </c>
    </row>
    <row r="8" spans="2:3" ht="40.5" customHeight="1">
      <c r="B8" s="270" t="s">
        <v>208</v>
      </c>
      <c r="C8" s="272" t="s">
        <v>209</v>
      </c>
    </row>
    <row r="9" spans="2:3" ht="40.5" customHeight="1">
      <c r="B9" s="270" t="s">
        <v>210</v>
      </c>
      <c r="C9" s="272" t="s">
        <v>211</v>
      </c>
    </row>
    <row r="10" spans="2:3" ht="45" customHeight="1">
      <c r="B10" s="270" t="s">
        <v>491</v>
      </c>
      <c r="C10" s="272" t="s">
        <v>212</v>
      </c>
    </row>
    <row r="11" spans="2:3" ht="55.5" customHeight="1">
      <c r="B11" s="270" t="s">
        <v>213</v>
      </c>
      <c r="C11" s="272" t="s">
        <v>490</v>
      </c>
    </row>
    <row r="12" spans="2:3" ht="29.25" customHeight="1">
      <c r="B12" s="270" t="s">
        <v>214</v>
      </c>
      <c r="C12" s="272" t="s">
        <v>215</v>
      </c>
    </row>
    <row r="13" spans="2:3" ht="37.5" customHeight="1">
      <c r="B13" s="270" t="s">
        <v>492</v>
      </c>
      <c r="C13" s="272" t="s">
        <v>216</v>
      </c>
    </row>
    <row r="14" spans="2:3" ht="10.5" customHeight="1" thickBot="1">
      <c r="B14" s="273"/>
      <c r="C14" s="274"/>
    </row>
  </sheetData>
  <sheetProtection sheet="1"/>
  <phoneticPr fontId="1"/>
  <printOptions horizontalCentered="1" verticalCentered="1"/>
  <pageMargins left="0.47244094488188981" right="0.31496062992125984" top="0.78740157480314965" bottom="0.78740157480314965" header="0.19685039370078741" footer="0.19685039370078741"/>
  <pageSetup paperSize="9" fitToHeight="0" orientation="landscape" blackAndWhite="1" r:id="rId1"/>
  <headerFooter scaleWithDoc="0" alignWithMargins="0">
    <oddFooter>&amp;C&amp;9&amp;P／&amp;N&amp;R&amp;9&amp;F　&amp;A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V50"/>
  <sheetViews>
    <sheetView showGridLines="0" zoomScaleNormal="100" zoomScaleSheetLayoutView="85" workbookViewId="0">
      <pane xSplit="2" ySplit="4" topLeftCell="C5" activePane="bottomRight" state="frozen"/>
      <selection pane="topRight"/>
      <selection pane="bottomLeft"/>
      <selection pane="bottomRight" sqref="A1:B1"/>
    </sheetView>
  </sheetViews>
  <sheetFormatPr defaultRowHeight="13.5"/>
  <cols>
    <col min="1" max="1" width="4.625" style="393" customWidth="1"/>
    <col min="2" max="2" width="25.75" style="61" customWidth="1"/>
    <col min="3" max="3" width="12.75" style="32" customWidth="1"/>
    <col min="4" max="4" width="8.75" style="32" customWidth="1"/>
    <col min="5" max="5" width="12.75" style="32" customWidth="1"/>
    <col min="6" max="6" width="8.75" style="32" customWidth="1"/>
    <col min="7" max="8" width="12.75" style="32" customWidth="1"/>
    <col min="9" max="9" width="2.75" style="32" customWidth="1"/>
    <col min="10" max="10" width="12.75" style="32" customWidth="1"/>
    <col min="11" max="11" width="2.75" style="32" customWidth="1"/>
    <col min="12" max="12" width="12.75" style="32" customWidth="1"/>
    <col min="13" max="13" width="2.75" style="32" customWidth="1"/>
    <col min="14" max="14" width="12.75" style="32" customWidth="1"/>
    <col min="15" max="16" width="2.75" style="32" customWidth="1"/>
    <col min="17" max="17" width="12.75" style="58" customWidth="1"/>
    <col min="18" max="18" width="1.75" style="32" customWidth="1"/>
    <col min="19" max="19" width="12.75" style="32" customWidth="1"/>
    <col min="20" max="20" width="1.75" style="32" customWidth="1"/>
    <col min="21" max="21" width="12.75" style="32" customWidth="1"/>
    <col min="22" max="22" width="1.75" style="32" customWidth="1"/>
    <col min="23" max="23" width="12.75" style="32" customWidth="1"/>
    <col min="24" max="24" width="1.75" style="32" customWidth="1"/>
    <col min="25" max="25" width="12.75" style="32" customWidth="1"/>
    <col min="26" max="26" width="1.75" style="32" customWidth="1"/>
    <col min="27" max="27" width="9.375" style="32" customWidth="1"/>
    <col min="28" max="28" width="1.75" style="32" customWidth="1"/>
    <col min="29" max="29" width="12.75" style="32" customWidth="1"/>
    <col min="30" max="30" width="1.75" style="32" customWidth="1"/>
    <col min="31" max="31" width="9.375" style="32" customWidth="1"/>
    <col min="32" max="32" width="2.75" style="32" customWidth="1"/>
    <col min="33" max="33" width="9.375" style="32" customWidth="1"/>
    <col min="34" max="34" width="1.75" style="32" customWidth="1"/>
    <col min="35" max="35" width="9.375" style="32" customWidth="1"/>
    <col min="36" max="36" width="1.75" style="32" customWidth="1"/>
    <col min="37" max="37" width="12.75" style="32" customWidth="1"/>
    <col min="38" max="38" width="1.75" style="32" customWidth="1"/>
    <col min="39" max="39" width="12.75" style="32" customWidth="1"/>
    <col min="40" max="40" width="1.75" style="32" customWidth="1"/>
    <col min="41" max="41" width="12.75" style="32" customWidth="1"/>
    <col min="42" max="42" width="1.75" style="32" customWidth="1"/>
    <col min="43" max="43" width="12.75" style="32" customWidth="1"/>
    <col min="44" max="44" width="1.75" style="32" customWidth="1"/>
    <col min="45" max="47" width="12.75" style="32" customWidth="1"/>
    <col min="48" max="48" width="1.75" style="32" customWidth="1"/>
    <col min="49" max="51" width="12.75" style="32" customWidth="1"/>
    <col min="52" max="52" width="1.75" style="58" customWidth="1"/>
    <col min="53" max="55" width="12.75" style="32" customWidth="1"/>
    <col min="56" max="56" width="1.75" style="58" customWidth="1"/>
    <col min="57" max="59" width="12.75" style="32" customWidth="1"/>
    <col min="60" max="60" width="2.75" style="58" customWidth="1"/>
    <col min="61" max="61" width="6.25" customWidth="1"/>
    <col min="66" max="66" width="9.625" customWidth="1"/>
    <col min="67" max="67" width="7.25" customWidth="1"/>
  </cols>
  <sheetData>
    <row r="1" spans="1:66" s="55" customFormat="1" ht="45" customHeight="1">
      <c r="A1" s="581" t="s">
        <v>525</v>
      </c>
      <c r="B1" s="581"/>
      <c r="C1" s="385" t="s">
        <v>591</v>
      </c>
      <c r="E1" s="609"/>
      <c r="F1" s="609"/>
      <c r="G1" s="609"/>
      <c r="H1" s="609"/>
      <c r="I1" s="286"/>
      <c r="J1" s="385" t="s">
        <v>592</v>
      </c>
      <c r="L1" s="238" t="s">
        <v>483</v>
      </c>
      <c r="N1" s="598" t="s">
        <v>575</v>
      </c>
      <c r="O1" s="598"/>
      <c r="P1" s="284"/>
      <c r="Q1" s="238" t="s">
        <v>514</v>
      </c>
      <c r="S1" s="290" t="s">
        <v>512</v>
      </c>
      <c r="U1" s="237" t="s">
        <v>456</v>
      </c>
      <c r="W1" s="287" t="s">
        <v>503</v>
      </c>
      <c r="Y1" s="287" t="s">
        <v>513</v>
      </c>
      <c r="AC1" s="238" t="s">
        <v>454</v>
      </c>
      <c r="AE1" s="592" t="s">
        <v>576</v>
      </c>
      <c r="AF1" s="592"/>
      <c r="AG1" s="592"/>
      <c r="AI1" s="62"/>
      <c r="AK1" s="287" t="s">
        <v>504</v>
      </c>
      <c r="AM1" s="237" t="s">
        <v>455</v>
      </c>
      <c r="AO1" s="287" t="s">
        <v>505</v>
      </c>
      <c r="AQ1" s="237" t="s">
        <v>457</v>
      </c>
      <c r="AS1" s="595" t="s">
        <v>478</v>
      </c>
      <c r="AT1" s="596"/>
      <c r="AU1" s="597"/>
      <c r="AW1" s="595" t="s">
        <v>477</v>
      </c>
      <c r="AX1" s="596"/>
      <c r="AY1" s="597"/>
      <c r="AZ1" s="56"/>
      <c r="BA1" s="595" t="s">
        <v>476</v>
      </c>
      <c r="BB1" s="596"/>
      <c r="BC1" s="597"/>
      <c r="BD1" s="56"/>
      <c r="BE1" s="595" t="s">
        <v>475</v>
      </c>
      <c r="BF1" s="596"/>
      <c r="BG1" s="597"/>
      <c r="BH1" s="56"/>
    </row>
    <row r="2" spans="1:66" s="32" customFormat="1" ht="13.15" customHeight="1">
      <c r="A2" s="393"/>
      <c r="B2" s="61"/>
      <c r="C2" s="57" t="s">
        <v>163</v>
      </c>
      <c r="D2" s="57" t="s">
        <v>164</v>
      </c>
      <c r="E2" s="57" t="s">
        <v>71</v>
      </c>
      <c r="F2" s="57" t="s">
        <v>72</v>
      </c>
      <c r="G2" s="57" t="s">
        <v>73</v>
      </c>
      <c r="H2" s="57" t="s">
        <v>481</v>
      </c>
      <c r="I2" s="57"/>
      <c r="J2" s="57" t="s">
        <v>74</v>
      </c>
      <c r="K2" s="57"/>
      <c r="L2" s="57" t="s">
        <v>482</v>
      </c>
      <c r="M2" s="57"/>
      <c r="N2" s="57" t="s">
        <v>165</v>
      </c>
      <c r="O2" s="57"/>
      <c r="P2" s="57"/>
      <c r="Q2" s="57" t="s">
        <v>438</v>
      </c>
      <c r="R2" s="57"/>
      <c r="S2" s="57" t="s">
        <v>166</v>
      </c>
      <c r="T2" s="57"/>
      <c r="U2" s="57" t="s">
        <v>167</v>
      </c>
      <c r="V2" s="57"/>
      <c r="W2" s="57" t="s">
        <v>168</v>
      </c>
      <c r="X2" s="57"/>
      <c r="Y2" s="57" t="s">
        <v>169</v>
      </c>
      <c r="Z2" s="57"/>
      <c r="AA2" s="57" t="s">
        <v>170</v>
      </c>
      <c r="AB2" s="57"/>
      <c r="AC2" s="57" t="s">
        <v>171</v>
      </c>
      <c r="AD2" s="57"/>
      <c r="AE2" s="57" t="s">
        <v>172</v>
      </c>
      <c r="AF2" s="57"/>
      <c r="AG2" s="57" t="s">
        <v>173</v>
      </c>
      <c r="AH2" s="57"/>
      <c r="AI2" s="57" t="s">
        <v>174</v>
      </c>
      <c r="AJ2" s="57"/>
      <c r="AK2" s="57" t="s">
        <v>175</v>
      </c>
      <c r="AL2" s="57"/>
      <c r="AM2" s="57" t="s">
        <v>176</v>
      </c>
      <c r="AN2" s="57"/>
      <c r="AO2" s="57" t="s">
        <v>177</v>
      </c>
      <c r="AP2" s="57"/>
      <c r="AQ2" s="57" t="s">
        <v>178</v>
      </c>
      <c r="AT2" s="57" t="s">
        <v>179</v>
      </c>
      <c r="AX2" s="57" t="s">
        <v>180</v>
      </c>
      <c r="AZ2" s="58"/>
      <c r="BB2" s="57" t="s">
        <v>181</v>
      </c>
      <c r="BD2" s="58"/>
      <c r="BF2" s="57" t="s">
        <v>436</v>
      </c>
      <c r="BH2" s="58"/>
      <c r="BI2" s="10"/>
      <c r="BJ2" s="10"/>
      <c r="BK2" s="10"/>
      <c r="BL2" s="10"/>
    </row>
    <row r="3" spans="1:66" s="32" customFormat="1" ht="15" customHeight="1">
      <c r="A3" s="602" t="s">
        <v>577</v>
      </c>
      <c r="B3" s="604" t="s">
        <v>578</v>
      </c>
      <c r="C3" s="610" t="s">
        <v>48</v>
      </c>
      <c r="D3" s="621" t="s">
        <v>43</v>
      </c>
      <c r="E3" s="621"/>
      <c r="F3" s="621" t="s">
        <v>598</v>
      </c>
      <c r="G3" s="621"/>
      <c r="H3" s="585" t="s">
        <v>494</v>
      </c>
      <c r="I3" s="55"/>
      <c r="J3" s="610" t="s">
        <v>51</v>
      </c>
      <c r="K3" s="55"/>
      <c r="L3" s="622" t="s">
        <v>52</v>
      </c>
      <c r="M3" s="62"/>
      <c r="N3" s="619" t="s">
        <v>42</v>
      </c>
      <c r="O3" s="63"/>
      <c r="Q3" s="600" t="s">
        <v>579</v>
      </c>
      <c r="S3" s="615" t="s">
        <v>70</v>
      </c>
      <c r="U3" s="613" t="s">
        <v>582</v>
      </c>
      <c r="W3" s="600" t="s">
        <v>580</v>
      </c>
      <c r="Y3" s="600" t="s">
        <v>581</v>
      </c>
      <c r="AA3" s="583" t="s">
        <v>44</v>
      </c>
      <c r="AB3" s="64"/>
      <c r="AC3" s="593" t="s">
        <v>45</v>
      </c>
      <c r="AD3" s="64"/>
      <c r="AE3" s="590" t="s">
        <v>430</v>
      </c>
      <c r="AF3" s="64"/>
      <c r="AG3" s="615" t="s">
        <v>86</v>
      </c>
      <c r="AI3" s="582" t="s">
        <v>85</v>
      </c>
      <c r="AK3" s="617" t="s">
        <v>46</v>
      </c>
      <c r="AM3" s="583" t="s">
        <v>47</v>
      </c>
      <c r="AN3" s="65"/>
      <c r="AO3" s="611" t="s">
        <v>583</v>
      </c>
      <c r="AQ3" s="611" t="s">
        <v>584</v>
      </c>
      <c r="AS3" s="607" t="s">
        <v>77</v>
      </c>
      <c r="AT3" s="607"/>
      <c r="AU3" s="607"/>
      <c r="AW3" s="608" t="s">
        <v>45</v>
      </c>
      <c r="AX3" s="608"/>
      <c r="AY3" s="608"/>
      <c r="AZ3" s="58"/>
      <c r="BA3" s="587" t="s">
        <v>154</v>
      </c>
      <c r="BB3" s="588"/>
      <c r="BC3" s="589"/>
      <c r="BD3" s="58"/>
      <c r="BE3" s="587" t="s">
        <v>83</v>
      </c>
      <c r="BF3" s="588"/>
      <c r="BG3" s="589"/>
      <c r="BH3" s="58"/>
      <c r="BI3" s="10"/>
      <c r="BJ3" s="10"/>
      <c r="BK3" s="10"/>
      <c r="BL3" s="10"/>
    </row>
    <row r="4" spans="1:66" s="32" customFormat="1" ht="15" customHeight="1">
      <c r="A4" s="603"/>
      <c r="B4" s="605"/>
      <c r="C4" s="610"/>
      <c r="D4" s="66" t="s">
        <v>49</v>
      </c>
      <c r="E4" s="66" t="s">
        <v>50</v>
      </c>
      <c r="F4" s="66" t="s">
        <v>49</v>
      </c>
      <c r="G4" s="66" t="s">
        <v>50</v>
      </c>
      <c r="H4" s="586"/>
      <c r="I4" s="55"/>
      <c r="J4" s="610"/>
      <c r="K4" s="55"/>
      <c r="L4" s="623"/>
      <c r="M4" s="62"/>
      <c r="N4" s="620"/>
      <c r="O4" s="63"/>
      <c r="Q4" s="601"/>
      <c r="S4" s="616"/>
      <c r="U4" s="614"/>
      <c r="W4" s="601"/>
      <c r="Y4" s="601"/>
      <c r="AA4" s="599"/>
      <c r="AB4" s="64"/>
      <c r="AC4" s="594"/>
      <c r="AD4" s="64"/>
      <c r="AE4" s="591"/>
      <c r="AF4" s="64"/>
      <c r="AG4" s="616"/>
      <c r="AI4" s="582"/>
      <c r="AJ4" s="67"/>
      <c r="AK4" s="618"/>
      <c r="AL4" s="67"/>
      <c r="AM4" s="584"/>
      <c r="AN4" s="65"/>
      <c r="AO4" s="612"/>
      <c r="AQ4" s="612"/>
      <c r="AS4" s="191" t="s">
        <v>78</v>
      </c>
      <c r="AT4" s="191" t="s">
        <v>79</v>
      </c>
      <c r="AU4" s="191" t="s">
        <v>80</v>
      </c>
      <c r="AW4" s="192" t="s">
        <v>78</v>
      </c>
      <c r="AX4" s="192" t="s">
        <v>79</v>
      </c>
      <c r="AY4" s="192" t="s">
        <v>80</v>
      </c>
      <c r="AZ4" s="58"/>
      <c r="BA4" s="193" t="s">
        <v>78</v>
      </c>
      <c r="BB4" s="193" t="s">
        <v>79</v>
      </c>
      <c r="BC4" s="193" t="s">
        <v>80</v>
      </c>
      <c r="BD4" s="58"/>
      <c r="BE4" s="193" t="s">
        <v>78</v>
      </c>
      <c r="BF4" s="193" t="s">
        <v>79</v>
      </c>
      <c r="BG4" s="193" t="s">
        <v>80</v>
      </c>
      <c r="BH4" s="58"/>
      <c r="BI4" s="10"/>
      <c r="BJ4" s="10"/>
      <c r="BK4" s="10"/>
      <c r="BL4" s="10"/>
      <c r="BM4" s="10"/>
      <c r="BN4" s="10"/>
    </row>
    <row r="5" spans="1:66" s="89" customFormat="1" ht="12.4" customHeight="1">
      <c r="A5" s="394" t="s">
        <v>1</v>
      </c>
      <c r="B5" s="386" t="s">
        <v>529</v>
      </c>
      <c r="C5" s="469"/>
      <c r="D5" s="541">
        <v>0.25706674911276395</v>
      </c>
      <c r="E5" s="397">
        <f t="shared" ref="E5:E28" si="0">C5*D5</f>
        <v>0</v>
      </c>
      <c r="F5" s="541">
        <v>3.9449704571388383E-2</v>
      </c>
      <c r="G5" s="397">
        <f t="shared" ref="G5:G28" si="1">C5*F5</f>
        <v>0</v>
      </c>
      <c r="H5" s="487">
        <f>C5-E5-G5</f>
        <v>0</v>
      </c>
      <c r="I5" s="491"/>
      <c r="J5" s="469"/>
      <c r="K5" s="491"/>
      <c r="L5" s="487">
        <f>H5+J5</f>
        <v>0</v>
      </c>
      <c r="M5" s="370"/>
      <c r="N5" s="538">
        <f>IF(自給率!E5="",自給率!C5,自給率!E5)</f>
        <v>0.26311735918861667</v>
      </c>
      <c r="O5" s="371"/>
      <c r="P5" s="370"/>
      <c r="Q5" s="487">
        <f>L5*N5</f>
        <v>0</v>
      </c>
      <c r="R5" s="370"/>
      <c r="S5" s="490">
        <f t="array" ref="S5:S41">MMULT(投入係数表!C5:AM41,Q5:Q41)</f>
        <v>0</v>
      </c>
      <c r="T5" s="491"/>
      <c r="U5" s="492">
        <f>S5*自給率!C5</f>
        <v>0</v>
      </c>
      <c r="V5" s="491"/>
      <c r="W5" s="487">
        <f t="array" ref="W5:W41">MMULT(逆行列係数表!C5:AM41,U5:U41)</f>
        <v>0</v>
      </c>
      <c r="X5" s="491"/>
      <c r="Y5" s="487">
        <f t="array" ref="Y5:Y41">MMULT(逆行列係数表!C5:AM41,Q5:Q41)</f>
        <v>0</v>
      </c>
      <c r="Z5" s="63"/>
      <c r="AA5" s="543">
        <f>その他の係数!F5</f>
        <v>0.10584673112106369</v>
      </c>
      <c r="AB5" s="63"/>
      <c r="AC5" s="490">
        <f t="shared" ref="AC5:AC41" si="2">Y5*AA5</f>
        <v>0</v>
      </c>
      <c r="AD5" s="68"/>
      <c r="AE5" s="68"/>
      <c r="AF5" s="63"/>
      <c r="AG5" s="68"/>
      <c r="AH5" s="63"/>
      <c r="AI5" s="546">
        <f>その他の係数!H5</f>
        <v>1.2872761374360359E-2</v>
      </c>
      <c r="AJ5" s="63"/>
      <c r="AK5" s="492">
        <f t="shared" ref="AK5:AK41" si="3">AG$42*AI5</f>
        <v>0</v>
      </c>
      <c r="AL5" s="491"/>
      <c r="AM5" s="492">
        <f>AK5*自給率!C5</f>
        <v>0</v>
      </c>
      <c r="AN5" s="491"/>
      <c r="AO5" s="487">
        <f t="array" ref="AO5:AO41">MMULT(逆行列係数表!C5:AM41,AM5:AM41)</f>
        <v>0</v>
      </c>
      <c r="AP5" s="491"/>
      <c r="AQ5" s="487">
        <f t="shared" ref="AQ5:AQ41" si="4">Y5+AO5</f>
        <v>0</v>
      </c>
      <c r="AR5" s="63"/>
      <c r="AS5" s="400">
        <f>Q5*その他の係数!$D5</f>
        <v>0</v>
      </c>
      <c r="AT5" s="400">
        <f>W5*その他の係数!$D5</f>
        <v>0</v>
      </c>
      <c r="AU5" s="400">
        <f>AO5*その他の係数!$D5</f>
        <v>0</v>
      </c>
      <c r="AV5" s="491"/>
      <c r="AW5" s="404">
        <f>Q5*その他の係数!$F5</f>
        <v>0</v>
      </c>
      <c r="AX5" s="404">
        <f>W5*その他の係数!$F5</f>
        <v>0</v>
      </c>
      <c r="AY5" s="404">
        <f>AO5*その他の係数!$F5</f>
        <v>0</v>
      </c>
      <c r="AZ5" s="499"/>
      <c r="BA5" s="407">
        <f>Q5*その他の係数!$J5</f>
        <v>0</v>
      </c>
      <c r="BB5" s="407">
        <f>W5*その他の係数!$J5</f>
        <v>0</v>
      </c>
      <c r="BC5" s="407">
        <f>AO5*その他の係数!$J5</f>
        <v>0</v>
      </c>
      <c r="BD5" s="499"/>
      <c r="BE5" s="407">
        <f>Q5*その他の係数!$L5</f>
        <v>0</v>
      </c>
      <c r="BF5" s="407">
        <f>W5*その他の係数!$L5</f>
        <v>0</v>
      </c>
      <c r="BG5" s="407">
        <f>AO5*その他の係数!$L5</f>
        <v>0</v>
      </c>
      <c r="BH5" s="372"/>
      <c r="BI5" s="246" t="s">
        <v>460</v>
      </c>
      <c r="BJ5" s="246"/>
      <c r="BK5" s="246"/>
      <c r="BL5" s="246"/>
      <c r="BM5" s="246"/>
      <c r="BN5" s="246"/>
    </row>
    <row r="6" spans="1:66" s="89" customFormat="1" ht="12.4" customHeight="1">
      <c r="A6" s="395" t="s">
        <v>2</v>
      </c>
      <c r="B6" s="242" t="s">
        <v>3</v>
      </c>
      <c r="C6" s="470"/>
      <c r="D6" s="542">
        <v>2.2528180695691236E-2</v>
      </c>
      <c r="E6" s="398">
        <f t="shared" si="0"/>
        <v>0</v>
      </c>
      <c r="F6" s="542">
        <v>6.6403067077407646E-2</v>
      </c>
      <c r="G6" s="398">
        <f t="shared" si="1"/>
        <v>0</v>
      </c>
      <c r="H6" s="488">
        <f t="shared" ref="H6:H41" si="5">C6-E6-G6</f>
        <v>0</v>
      </c>
      <c r="I6" s="491"/>
      <c r="J6" s="470"/>
      <c r="K6" s="491"/>
      <c r="L6" s="488">
        <f t="shared" ref="L6:L41" si="6">H6+J6</f>
        <v>0</v>
      </c>
      <c r="M6" s="370"/>
      <c r="N6" s="539">
        <f>IF(自給率!E6="",自給率!C6,自給率!E6)</f>
        <v>7.2618569554695478E-3</v>
      </c>
      <c r="O6" s="371"/>
      <c r="P6" s="370"/>
      <c r="Q6" s="488">
        <f t="shared" ref="Q6:Q41" si="7">L6*N6</f>
        <v>0</v>
      </c>
      <c r="R6" s="370"/>
      <c r="S6" s="493">
        <v>0</v>
      </c>
      <c r="T6" s="491"/>
      <c r="U6" s="494">
        <f>S6*自給率!C6</f>
        <v>0</v>
      </c>
      <c r="V6" s="491"/>
      <c r="W6" s="488">
        <v>0</v>
      </c>
      <c r="X6" s="491"/>
      <c r="Y6" s="488">
        <v>0</v>
      </c>
      <c r="Z6" s="63"/>
      <c r="AA6" s="544">
        <f>その他の係数!F6</f>
        <v>0.16325723327305605</v>
      </c>
      <c r="AB6" s="63"/>
      <c r="AC6" s="493">
        <f t="shared" si="2"/>
        <v>0</v>
      </c>
      <c r="AD6" s="68"/>
      <c r="AE6" s="68"/>
      <c r="AF6" s="63"/>
      <c r="AG6" s="68"/>
      <c r="AH6" s="63"/>
      <c r="AI6" s="498"/>
      <c r="AJ6" s="63"/>
      <c r="AK6" s="494">
        <f t="shared" si="3"/>
        <v>0</v>
      </c>
      <c r="AL6" s="491"/>
      <c r="AM6" s="494">
        <f>AK6*自給率!C6</f>
        <v>0</v>
      </c>
      <c r="AN6" s="491"/>
      <c r="AO6" s="488">
        <v>0</v>
      </c>
      <c r="AP6" s="491"/>
      <c r="AQ6" s="488">
        <f t="shared" si="4"/>
        <v>0</v>
      </c>
      <c r="AR6" s="63"/>
      <c r="AS6" s="401">
        <f>Q6*その他の係数!$D6</f>
        <v>0</v>
      </c>
      <c r="AT6" s="401">
        <f>W6*その他の係数!$D6</f>
        <v>0</v>
      </c>
      <c r="AU6" s="401">
        <f>AO6*その他の係数!$D6</f>
        <v>0</v>
      </c>
      <c r="AV6" s="491"/>
      <c r="AW6" s="405">
        <f>Q6*その他の係数!$F6</f>
        <v>0</v>
      </c>
      <c r="AX6" s="405">
        <f>W6*その他の係数!$F6</f>
        <v>0</v>
      </c>
      <c r="AY6" s="405">
        <f>AO6*その他の係数!$F6</f>
        <v>0</v>
      </c>
      <c r="AZ6" s="499"/>
      <c r="BA6" s="408">
        <f>Q6*その他の係数!$J6</f>
        <v>0</v>
      </c>
      <c r="BB6" s="408">
        <f>W6*その他の係数!$J6</f>
        <v>0</v>
      </c>
      <c r="BC6" s="408">
        <f>AO6*その他の係数!$J6</f>
        <v>0</v>
      </c>
      <c r="BD6" s="499"/>
      <c r="BE6" s="408">
        <f>Q6*その他の係数!$L6</f>
        <v>0</v>
      </c>
      <c r="BF6" s="408">
        <f>W6*その他の係数!$L6</f>
        <v>0</v>
      </c>
      <c r="BG6" s="408">
        <f>AO6*その他の係数!$L6</f>
        <v>0</v>
      </c>
      <c r="BH6" s="372"/>
      <c r="BI6" s="245" t="s">
        <v>470</v>
      </c>
      <c r="BJ6" s="246"/>
      <c r="BK6" s="246"/>
      <c r="BL6" s="246"/>
      <c r="BM6" s="246"/>
      <c r="BN6" s="246"/>
    </row>
    <row r="7" spans="1:66" s="89" customFormat="1" ht="12.4" customHeight="1">
      <c r="A7" s="395" t="s">
        <v>87</v>
      </c>
      <c r="B7" s="242" t="s">
        <v>88</v>
      </c>
      <c r="C7" s="470"/>
      <c r="D7" s="542">
        <v>0.32257496101304423</v>
      </c>
      <c r="E7" s="398">
        <f t="shared" si="0"/>
        <v>0</v>
      </c>
      <c r="F7" s="542">
        <v>3.2171338179978581E-2</v>
      </c>
      <c r="G7" s="398">
        <f t="shared" si="1"/>
        <v>0</v>
      </c>
      <c r="H7" s="488">
        <f t="shared" si="5"/>
        <v>0</v>
      </c>
      <c r="I7" s="491"/>
      <c r="J7" s="470"/>
      <c r="K7" s="491"/>
      <c r="L7" s="488">
        <f t="shared" si="6"/>
        <v>0</v>
      </c>
      <c r="M7" s="370"/>
      <c r="N7" s="539">
        <f>IF(自給率!E7="",自給率!C7,自給率!E7)</f>
        <v>0.25934893128268954</v>
      </c>
      <c r="O7" s="371"/>
      <c r="P7" s="370"/>
      <c r="Q7" s="488">
        <f t="shared" si="7"/>
        <v>0</v>
      </c>
      <c r="R7" s="370"/>
      <c r="S7" s="493">
        <v>0</v>
      </c>
      <c r="T7" s="491"/>
      <c r="U7" s="494">
        <f>S7*自給率!C7</f>
        <v>0</v>
      </c>
      <c r="V7" s="491"/>
      <c r="W7" s="488">
        <v>0</v>
      </c>
      <c r="X7" s="491"/>
      <c r="Y7" s="488">
        <v>0</v>
      </c>
      <c r="Z7" s="63"/>
      <c r="AA7" s="544">
        <f>その他の係数!F7</f>
        <v>0.13501986155781542</v>
      </c>
      <c r="AB7" s="63"/>
      <c r="AC7" s="493">
        <f t="shared" si="2"/>
        <v>0</v>
      </c>
      <c r="AD7" s="68"/>
      <c r="AE7" s="68"/>
      <c r="AF7" s="63"/>
      <c r="AG7" s="68"/>
      <c r="AH7" s="63"/>
      <c r="AI7" s="547">
        <f>その他の係数!H7</f>
        <v>9.210305147759848E-2</v>
      </c>
      <c r="AJ7" s="63"/>
      <c r="AK7" s="494">
        <f t="shared" si="3"/>
        <v>0</v>
      </c>
      <c r="AL7" s="491"/>
      <c r="AM7" s="494">
        <f>AK7*自給率!C7</f>
        <v>0</v>
      </c>
      <c r="AN7" s="491"/>
      <c r="AO7" s="488">
        <v>0</v>
      </c>
      <c r="AP7" s="491"/>
      <c r="AQ7" s="488">
        <f t="shared" si="4"/>
        <v>0</v>
      </c>
      <c r="AR7" s="63"/>
      <c r="AS7" s="401">
        <f>Q7*その他の係数!$D7</f>
        <v>0</v>
      </c>
      <c r="AT7" s="401">
        <f>W7*その他の係数!$D7</f>
        <v>0</v>
      </c>
      <c r="AU7" s="401">
        <f>AO7*その他の係数!$D7</f>
        <v>0</v>
      </c>
      <c r="AV7" s="491"/>
      <c r="AW7" s="405">
        <f>Q7*その他の係数!$F7</f>
        <v>0</v>
      </c>
      <c r="AX7" s="405">
        <f>W7*その他の係数!$F7</f>
        <v>0</v>
      </c>
      <c r="AY7" s="405">
        <f>AO7*その他の係数!$F7</f>
        <v>0</v>
      </c>
      <c r="AZ7" s="499"/>
      <c r="BA7" s="408">
        <f>Q7*その他の係数!$J7</f>
        <v>0</v>
      </c>
      <c r="BB7" s="408">
        <f>W7*その他の係数!$J7</f>
        <v>0</v>
      </c>
      <c r="BC7" s="408">
        <f>AO7*その他の係数!$J7</f>
        <v>0</v>
      </c>
      <c r="BD7" s="499"/>
      <c r="BE7" s="408">
        <f>Q7*その他の係数!$L7</f>
        <v>0</v>
      </c>
      <c r="BF7" s="408">
        <f>W7*その他の係数!$L7</f>
        <v>0</v>
      </c>
      <c r="BG7" s="408">
        <f>AO7*その他の係数!$L7</f>
        <v>0</v>
      </c>
      <c r="BH7" s="372"/>
      <c r="BI7" s="246" t="s">
        <v>464</v>
      </c>
      <c r="BJ7" s="246"/>
      <c r="BK7" s="246"/>
      <c r="BL7" s="246"/>
      <c r="BM7" s="246"/>
      <c r="BN7" s="246"/>
    </row>
    <row r="8" spans="1:66" s="89" customFormat="1" ht="12.4" customHeight="1">
      <c r="A8" s="395" t="s">
        <v>89</v>
      </c>
      <c r="B8" s="242" t="s">
        <v>4</v>
      </c>
      <c r="C8" s="470"/>
      <c r="D8" s="542">
        <v>0.43944914757410253</v>
      </c>
      <c r="E8" s="398">
        <f t="shared" si="0"/>
        <v>0</v>
      </c>
      <c r="F8" s="542">
        <v>2.4548546158944525E-2</v>
      </c>
      <c r="G8" s="398">
        <f t="shared" si="1"/>
        <v>0</v>
      </c>
      <c r="H8" s="488">
        <f t="shared" si="5"/>
        <v>0</v>
      </c>
      <c r="I8" s="491"/>
      <c r="J8" s="470"/>
      <c r="K8" s="491"/>
      <c r="L8" s="488">
        <f t="shared" si="6"/>
        <v>0</v>
      </c>
      <c r="M8" s="370"/>
      <c r="N8" s="539">
        <f>IF(自給率!E8="",自給率!C8,自給率!E8)</f>
        <v>1.0061441482714373E-2</v>
      </c>
      <c r="O8" s="371"/>
      <c r="P8" s="370"/>
      <c r="Q8" s="488">
        <f t="shared" si="7"/>
        <v>0</v>
      </c>
      <c r="R8" s="370"/>
      <c r="S8" s="493">
        <v>0</v>
      </c>
      <c r="T8" s="491"/>
      <c r="U8" s="494">
        <f>S8*自給率!C8</f>
        <v>0</v>
      </c>
      <c r="V8" s="491"/>
      <c r="W8" s="488">
        <v>0</v>
      </c>
      <c r="X8" s="491"/>
      <c r="Y8" s="488">
        <v>0</v>
      </c>
      <c r="Z8" s="63"/>
      <c r="AA8" s="544">
        <f>その他の係数!F8</f>
        <v>0.27099549819262414</v>
      </c>
      <c r="AB8" s="63"/>
      <c r="AC8" s="493">
        <f t="shared" si="2"/>
        <v>0</v>
      </c>
      <c r="AD8" s="68"/>
      <c r="AE8" s="68"/>
      <c r="AF8" s="63"/>
      <c r="AG8" s="68"/>
      <c r="AH8" s="63"/>
      <c r="AI8" s="547">
        <f>その他の係数!H8</f>
        <v>1.5607346589043317E-2</v>
      </c>
      <c r="AJ8" s="63"/>
      <c r="AK8" s="494">
        <f t="shared" si="3"/>
        <v>0</v>
      </c>
      <c r="AL8" s="491"/>
      <c r="AM8" s="494">
        <f>AK8*自給率!C8</f>
        <v>0</v>
      </c>
      <c r="AN8" s="491"/>
      <c r="AO8" s="488">
        <v>0</v>
      </c>
      <c r="AP8" s="491"/>
      <c r="AQ8" s="488">
        <f t="shared" si="4"/>
        <v>0</v>
      </c>
      <c r="AR8" s="63"/>
      <c r="AS8" s="401">
        <f>Q8*その他の係数!$D8</f>
        <v>0</v>
      </c>
      <c r="AT8" s="401">
        <f>W8*その他の係数!$D8</f>
        <v>0</v>
      </c>
      <c r="AU8" s="401">
        <f>AO8*その他の係数!$D8</f>
        <v>0</v>
      </c>
      <c r="AV8" s="491"/>
      <c r="AW8" s="405">
        <f>Q8*その他の係数!$F8</f>
        <v>0</v>
      </c>
      <c r="AX8" s="405">
        <f>W8*その他の係数!$F8</f>
        <v>0</v>
      </c>
      <c r="AY8" s="405">
        <f>AO8*その他の係数!$F8</f>
        <v>0</v>
      </c>
      <c r="AZ8" s="499"/>
      <c r="BA8" s="408">
        <f>Q8*その他の係数!$J8</f>
        <v>0</v>
      </c>
      <c r="BB8" s="408">
        <f>W8*その他の係数!$J8</f>
        <v>0</v>
      </c>
      <c r="BC8" s="408">
        <f>AO8*その他の係数!$J8</f>
        <v>0</v>
      </c>
      <c r="BD8" s="499"/>
      <c r="BE8" s="408">
        <f>Q8*その他の係数!$L8</f>
        <v>0</v>
      </c>
      <c r="BF8" s="408">
        <f>W8*その他の係数!$L8</f>
        <v>0</v>
      </c>
      <c r="BG8" s="408">
        <f>AO8*その他の係数!$L8</f>
        <v>0</v>
      </c>
      <c r="BH8" s="372"/>
      <c r="BI8" s="246" t="s">
        <v>463</v>
      </c>
      <c r="BJ8" s="246"/>
      <c r="BK8" s="246"/>
      <c r="BL8" s="246"/>
      <c r="BM8" s="246"/>
      <c r="BN8" s="246"/>
    </row>
    <row r="9" spans="1:66" s="89" customFormat="1" ht="12.4" customHeight="1">
      <c r="A9" s="395" t="s">
        <v>90</v>
      </c>
      <c r="B9" s="242" t="s">
        <v>5</v>
      </c>
      <c r="C9" s="470"/>
      <c r="D9" s="542">
        <v>0.23349686800485506</v>
      </c>
      <c r="E9" s="398">
        <f t="shared" si="0"/>
        <v>0</v>
      </c>
      <c r="F9" s="542">
        <v>5.8003940153580597E-2</v>
      </c>
      <c r="G9" s="398">
        <f t="shared" si="1"/>
        <v>0</v>
      </c>
      <c r="H9" s="488">
        <f t="shared" si="5"/>
        <v>0</v>
      </c>
      <c r="I9" s="491"/>
      <c r="J9" s="470"/>
      <c r="K9" s="491"/>
      <c r="L9" s="488">
        <f t="shared" si="6"/>
        <v>0</v>
      </c>
      <c r="M9" s="370"/>
      <c r="N9" s="539">
        <f>IF(自給率!E9="",自給率!C9,自給率!E9)</f>
        <v>0.1248086705750816</v>
      </c>
      <c r="O9" s="371"/>
      <c r="P9" s="370"/>
      <c r="Q9" s="488">
        <f t="shared" si="7"/>
        <v>0</v>
      </c>
      <c r="R9" s="370"/>
      <c r="S9" s="493">
        <v>0</v>
      </c>
      <c r="T9" s="491"/>
      <c r="U9" s="494">
        <f>S9*自給率!C9</f>
        <v>0</v>
      </c>
      <c r="V9" s="491"/>
      <c r="W9" s="488">
        <v>0</v>
      </c>
      <c r="X9" s="491"/>
      <c r="Y9" s="488">
        <v>0</v>
      </c>
      <c r="Z9" s="63"/>
      <c r="AA9" s="544">
        <f>その他の係数!F9</f>
        <v>0.16061016995821603</v>
      </c>
      <c r="AB9" s="63"/>
      <c r="AC9" s="493">
        <f t="shared" si="2"/>
        <v>0</v>
      </c>
      <c r="AD9" s="68"/>
      <c r="AE9" s="68"/>
      <c r="AF9" s="63"/>
      <c r="AG9" s="68"/>
      <c r="AH9" s="63"/>
      <c r="AI9" s="547">
        <f>その他の係数!H9</f>
        <v>1.1693525288593138E-3</v>
      </c>
      <c r="AJ9" s="63"/>
      <c r="AK9" s="494">
        <f t="shared" si="3"/>
        <v>0</v>
      </c>
      <c r="AL9" s="491"/>
      <c r="AM9" s="494">
        <f>AK9*自給率!C9</f>
        <v>0</v>
      </c>
      <c r="AN9" s="491"/>
      <c r="AO9" s="488">
        <v>0</v>
      </c>
      <c r="AP9" s="491"/>
      <c r="AQ9" s="488">
        <f t="shared" si="4"/>
        <v>0</v>
      </c>
      <c r="AR9" s="63"/>
      <c r="AS9" s="401">
        <f>Q9*その他の係数!$D9</f>
        <v>0</v>
      </c>
      <c r="AT9" s="401">
        <f>W9*その他の係数!$D9</f>
        <v>0</v>
      </c>
      <c r="AU9" s="401">
        <f>AO9*その他の係数!$D9</f>
        <v>0</v>
      </c>
      <c r="AV9" s="491"/>
      <c r="AW9" s="405">
        <f>Q9*その他の係数!$F9</f>
        <v>0</v>
      </c>
      <c r="AX9" s="405">
        <f>W9*その他の係数!$F9</f>
        <v>0</v>
      </c>
      <c r="AY9" s="405">
        <f>AO9*その他の係数!$F9</f>
        <v>0</v>
      </c>
      <c r="AZ9" s="499"/>
      <c r="BA9" s="408">
        <f>Q9*その他の係数!$J9</f>
        <v>0</v>
      </c>
      <c r="BB9" s="408">
        <f>W9*その他の係数!$J9</f>
        <v>0</v>
      </c>
      <c r="BC9" s="408">
        <f>AO9*その他の係数!$J9</f>
        <v>0</v>
      </c>
      <c r="BD9" s="499"/>
      <c r="BE9" s="408">
        <f>Q9*その他の係数!$L9</f>
        <v>0</v>
      </c>
      <c r="BF9" s="408">
        <f>W9*その他の係数!$L9</f>
        <v>0</v>
      </c>
      <c r="BG9" s="408">
        <f>AO9*その他の係数!$L9</f>
        <v>0</v>
      </c>
      <c r="BH9" s="372"/>
      <c r="BI9" s="245" t="s">
        <v>471</v>
      </c>
      <c r="BJ9" s="246"/>
      <c r="BK9" s="246"/>
      <c r="BL9" s="246"/>
      <c r="BM9" s="246"/>
      <c r="BN9" s="246"/>
    </row>
    <row r="10" spans="1:66" s="89" customFormat="1" ht="12.4" customHeight="1">
      <c r="A10" s="395" t="s">
        <v>91</v>
      </c>
      <c r="B10" s="242" t="s">
        <v>6</v>
      </c>
      <c r="C10" s="470"/>
      <c r="D10" s="542">
        <v>0.20029497135644653</v>
      </c>
      <c r="E10" s="398">
        <f t="shared" si="0"/>
        <v>0</v>
      </c>
      <c r="F10" s="542">
        <v>2.6939157259421205E-2</v>
      </c>
      <c r="G10" s="398">
        <f t="shared" si="1"/>
        <v>0</v>
      </c>
      <c r="H10" s="488">
        <f t="shared" si="5"/>
        <v>0</v>
      </c>
      <c r="I10" s="491"/>
      <c r="J10" s="470"/>
      <c r="K10" s="491"/>
      <c r="L10" s="488">
        <f t="shared" si="6"/>
        <v>0</v>
      </c>
      <c r="M10" s="370"/>
      <c r="N10" s="539">
        <f>IF(自給率!E10="",自給率!C10,自給率!E10)</f>
        <v>0.38777118358002949</v>
      </c>
      <c r="O10" s="371"/>
      <c r="P10" s="370"/>
      <c r="Q10" s="488">
        <f t="shared" si="7"/>
        <v>0</v>
      </c>
      <c r="R10" s="370"/>
      <c r="S10" s="493">
        <v>0</v>
      </c>
      <c r="T10" s="491"/>
      <c r="U10" s="494">
        <f>S10*自給率!C10</f>
        <v>0</v>
      </c>
      <c r="V10" s="491"/>
      <c r="W10" s="488">
        <v>0</v>
      </c>
      <c r="X10" s="491"/>
      <c r="Y10" s="488">
        <v>0</v>
      </c>
      <c r="Z10" s="63"/>
      <c r="AA10" s="544">
        <f>その他の係数!F10</f>
        <v>5.6966483290848427E-2</v>
      </c>
      <c r="AB10" s="63"/>
      <c r="AC10" s="493">
        <f t="shared" si="2"/>
        <v>0</v>
      </c>
      <c r="AD10" s="68"/>
      <c r="AE10" s="68"/>
      <c r="AF10" s="63"/>
      <c r="AG10" s="68"/>
      <c r="AH10" s="63"/>
      <c r="AI10" s="547">
        <f>その他の係数!H10</f>
        <v>8.2958677050273284E-3</v>
      </c>
      <c r="AJ10" s="63"/>
      <c r="AK10" s="494">
        <f t="shared" si="3"/>
        <v>0</v>
      </c>
      <c r="AL10" s="491"/>
      <c r="AM10" s="494">
        <f>AK10*自給率!C10</f>
        <v>0</v>
      </c>
      <c r="AN10" s="491"/>
      <c r="AO10" s="488">
        <v>0</v>
      </c>
      <c r="AP10" s="491"/>
      <c r="AQ10" s="488">
        <f t="shared" si="4"/>
        <v>0</v>
      </c>
      <c r="AR10" s="63"/>
      <c r="AS10" s="401">
        <f>Q10*その他の係数!$D10</f>
        <v>0</v>
      </c>
      <c r="AT10" s="401">
        <f>W10*その他の係数!$D10</f>
        <v>0</v>
      </c>
      <c r="AU10" s="401">
        <f>AO10*その他の係数!$D10</f>
        <v>0</v>
      </c>
      <c r="AV10" s="491"/>
      <c r="AW10" s="405">
        <f>Q10*その他の係数!$F10</f>
        <v>0</v>
      </c>
      <c r="AX10" s="405">
        <f>W10*その他の係数!$F10</f>
        <v>0</v>
      </c>
      <c r="AY10" s="405">
        <f>AO10*その他の係数!$F10</f>
        <v>0</v>
      </c>
      <c r="AZ10" s="499"/>
      <c r="BA10" s="408">
        <f>Q10*その他の係数!$J10</f>
        <v>0</v>
      </c>
      <c r="BB10" s="408">
        <f>W10*その他の係数!$J10</f>
        <v>0</v>
      </c>
      <c r="BC10" s="408">
        <f>AO10*その他の係数!$J10</f>
        <v>0</v>
      </c>
      <c r="BD10" s="499"/>
      <c r="BE10" s="408">
        <f>Q10*その他の係数!$L10</f>
        <v>0</v>
      </c>
      <c r="BF10" s="408">
        <f>W10*その他の係数!$L10</f>
        <v>0</v>
      </c>
      <c r="BG10" s="408">
        <f>AO10*その他の係数!$L10</f>
        <v>0</v>
      </c>
      <c r="BH10" s="372"/>
      <c r="BI10" s="245" t="s">
        <v>462</v>
      </c>
      <c r="BJ10" s="246"/>
      <c r="BK10" s="246"/>
      <c r="BL10" s="246"/>
      <c r="BM10" s="246"/>
      <c r="BN10" s="246"/>
    </row>
    <row r="11" spans="1:66" s="89" customFormat="1" ht="12.4" customHeight="1">
      <c r="A11" s="395" t="s">
        <v>92</v>
      </c>
      <c r="B11" s="242" t="s">
        <v>7</v>
      </c>
      <c r="C11" s="470"/>
      <c r="D11" s="542">
        <v>0.19636393192438267</v>
      </c>
      <c r="E11" s="398">
        <f t="shared" si="0"/>
        <v>0</v>
      </c>
      <c r="F11" s="542">
        <v>2.1219492730162302E-2</v>
      </c>
      <c r="G11" s="398">
        <f t="shared" si="1"/>
        <v>0</v>
      </c>
      <c r="H11" s="488">
        <f t="shared" si="5"/>
        <v>0</v>
      </c>
      <c r="I11" s="491"/>
      <c r="J11" s="470"/>
      <c r="K11" s="491"/>
      <c r="L11" s="488">
        <f t="shared" si="6"/>
        <v>0</v>
      </c>
      <c r="M11" s="370"/>
      <c r="N11" s="539">
        <f>IF(自給率!E11="",自給率!C11,自給率!E11)</f>
        <v>0.3867891138841193</v>
      </c>
      <c r="O11" s="371"/>
      <c r="P11" s="370"/>
      <c r="Q11" s="488">
        <f t="shared" si="7"/>
        <v>0</v>
      </c>
      <c r="R11" s="370"/>
      <c r="S11" s="493">
        <v>0</v>
      </c>
      <c r="T11" s="491"/>
      <c r="U11" s="494">
        <f>S11*自給率!C11</f>
        <v>0</v>
      </c>
      <c r="V11" s="491"/>
      <c r="W11" s="488">
        <v>0</v>
      </c>
      <c r="X11" s="491"/>
      <c r="Y11" s="488">
        <v>0</v>
      </c>
      <c r="Z11" s="63"/>
      <c r="AA11" s="544">
        <f>その他の係数!F11</f>
        <v>7.2874304439811237E-3</v>
      </c>
      <c r="AB11" s="63"/>
      <c r="AC11" s="493">
        <f t="shared" si="2"/>
        <v>0</v>
      </c>
      <c r="AD11" s="68"/>
      <c r="AE11" s="68"/>
      <c r="AF11" s="63"/>
      <c r="AG11" s="68"/>
      <c r="AH11" s="63"/>
      <c r="AI11" s="547">
        <f>その他の係数!H11</f>
        <v>1.4331224751546206E-2</v>
      </c>
      <c r="AJ11" s="63"/>
      <c r="AK11" s="494">
        <f t="shared" si="3"/>
        <v>0</v>
      </c>
      <c r="AL11" s="491"/>
      <c r="AM11" s="494">
        <f>AK11*自給率!C11</f>
        <v>0</v>
      </c>
      <c r="AN11" s="491"/>
      <c r="AO11" s="488">
        <v>0</v>
      </c>
      <c r="AP11" s="491"/>
      <c r="AQ11" s="488">
        <f t="shared" si="4"/>
        <v>0</v>
      </c>
      <c r="AR11" s="63"/>
      <c r="AS11" s="401">
        <f>Q11*その他の係数!$D11</f>
        <v>0</v>
      </c>
      <c r="AT11" s="401">
        <f>W11*その他の係数!$D11</f>
        <v>0</v>
      </c>
      <c r="AU11" s="401">
        <f>AO11*その他の係数!$D11</f>
        <v>0</v>
      </c>
      <c r="AV11" s="491"/>
      <c r="AW11" s="405">
        <f>Q11*その他の係数!$F11</f>
        <v>0</v>
      </c>
      <c r="AX11" s="405">
        <f>W11*その他の係数!$F11</f>
        <v>0</v>
      </c>
      <c r="AY11" s="405">
        <f>AO11*その他の係数!$F11</f>
        <v>0</v>
      </c>
      <c r="AZ11" s="499"/>
      <c r="BA11" s="408">
        <f>Q11*その他の係数!$J11</f>
        <v>0</v>
      </c>
      <c r="BB11" s="408">
        <f>W11*その他の係数!$J11</f>
        <v>0</v>
      </c>
      <c r="BC11" s="408">
        <f>AO11*その他の係数!$J11</f>
        <v>0</v>
      </c>
      <c r="BD11" s="499"/>
      <c r="BE11" s="408">
        <f>Q11*その他の係数!$L11</f>
        <v>0</v>
      </c>
      <c r="BF11" s="408">
        <f>W11*その他の係数!$L11</f>
        <v>0</v>
      </c>
      <c r="BG11" s="408">
        <f>AO11*その他の係数!$L11</f>
        <v>0</v>
      </c>
      <c r="BH11" s="372"/>
      <c r="BI11" s="245" t="s">
        <v>461</v>
      </c>
      <c r="BJ11" s="246"/>
      <c r="BK11" s="246"/>
      <c r="BL11" s="246"/>
      <c r="BM11" s="246"/>
      <c r="BN11" s="246"/>
    </row>
    <row r="12" spans="1:66" s="89" customFormat="1" ht="12.4" customHeight="1">
      <c r="A12" s="395" t="s">
        <v>93</v>
      </c>
      <c r="B12" s="242" t="s">
        <v>530</v>
      </c>
      <c r="C12" s="470"/>
      <c r="D12" s="542">
        <v>0.18202198670756728</v>
      </c>
      <c r="E12" s="398">
        <f t="shared" si="0"/>
        <v>0</v>
      </c>
      <c r="F12" s="542">
        <v>3.0404336512004349E-2</v>
      </c>
      <c r="G12" s="398">
        <f t="shared" si="1"/>
        <v>0</v>
      </c>
      <c r="H12" s="488">
        <f t="shared" si="5"/>
        <v>0</v>
      </c>
      <c r="I12" s="491"/>
      <c r="J12" s="470"/>
      <c r="K12" s="491"/>
      <c r="L12" s="488">
        <f t="shared" si="6"/>
        <v>0</v>
      </c>
      <c r="M12" s="370"/>
      <c r="N12" s="539">
        <f>IF(自給率!E12="",自給率!C12,自給率!E12)</f>
        <v>0.11460663461996101</v>
      </c>
      <c r="O12" s="371"/>
      <c r="P12" s="370"/>
      <c r="Q12" s="488">
        <f t="shared" si="7"/>
        <v>0</v>
      </c>
      <c r="R12" s="370"/>
      <c r="S12" s="493">
        <v>0</v>
      </c>
      <c r="T12" s="491"/>
      <c r="U12" s="494">
        <f>S12*自給率!C12</f>
        <v>0</v>
      </c>
      <c r="V12" s="491"/>
      <c r="W12" s="488">
        <v>0</v>
      </c>
      <c r="X12" s="491"/>
      <c r="Y12" s="488">
        <v>0</v>
      </c>
      <c r="Z12" s="63"/>
      <c r="AA12" s="544">
        <f>その他の係数!F12</f>
        <v>0.20646691427950417</v>
      </c>
      <c r="AB12" s="63"/>
      <c r="AC12" s="493">
        <f t="shared" si="2"/>
        <v>0</v>
      </c>
      <c r="AD12" s="68"/>
      <c r="AE12" s="68"/>
      <c r="AF12" s="63"/>
      <c r="AG12" s="68"/>
      <c r="AH12" s="63"/>
      <c r="AI12" s="547">
        <f>その他の係数!H12</f>
        <v>2.9723284611207763E-3</v>
      </c>
      <c r="AJ12" s="63"/>
      <c r="AK12" s="494">
        <f t="shared" si="3"/>
        <v>0</v>
      </c>
      <c r="AL12" s="491"/>
      <c r="AM12" s="494">
        <f>AK12*自給率!C12</f>
        <v>0</v>
      </c>
      <c r="AN12" s="491"/>
      <c r="AO12" s="488">
        <v>0</v>
      </c>
      <c r="AP12" s="491"/>
      <c r="AQ12" s="488">
        <f t="shared" si="4"/>
        <v>0</v>
      </c>
      <c r="AR12" s="63"/>
      <c r="AS12" s="401">
        <f>Q12*その他の係数!$D12</f>
        <v>0</v>
      </c>
      <c r="AT12" s="401">
        <f>W12*その他の係数!$D12</f>
        <v>0</v>
      </c>
      <c r="AU12" s="401">
        <f>AO12*その他の係数!$D12</f>
        <v>0</v>
      </c>
      <c r="AV12" s="491"/>
      <c r="AW12" s="405">
        <f>Q12*その他の係数!$F12</f>
        <v>0</v>
      </c>
      <c r="AX12" s="405">
        <f>W12*その他の係数!$F12</f>
        <v>0</v>
      </c>
      <c r="AY12" s="405">
        <f>AO12*その他の係数!$F12</f>
        <v>0</v>
      </c>
      <c r="AZ12" s="499"/>
      <c r="BA12" s="408">
        <f>Q12*その他の係数!$J12</f>
        <v>0</v>
      </c>
      <c r="BB12" s="408">
        <f>W12*その他の係数!$J12</f>
        <v>0</v>
      </c>
      <c r="BC12" s="408">
        <f>AO12*その他の係数!$J12</f>
        <v>0</v>
      </c>
      <c r="BD12" s="499"/>
      <c r="BE12" s="408">
        <f>Q12*その他の係数!$L12</f>
        <v>0</v>
      </c>
      <c r="BF12" s="408">
        <f>W12*その他の係数!$L12</f>
        <v>0</v>
      </c>
      <c r="BG12" s="408">
        <f>AO12*その他の係数!$L12</f>
        <v>0</v>
      </c>
      <c r="BH12" s="372"/>
      <c r="BI12" s="246" t="s">
        <v>472</v>
      </c>
      <c r="BJ12" s="246"/>
      <c r="BK12" s="246"/>
      <c r="BL12" s="246"/>
      <c r="BM12" s="246"/>
      <c r="BN12" s="246"/>
    </row>
    <row r="13" spans="1:66" s="89" customFormat="1" ht="12.4" customHeight="1">
      <c r="A13" s="395" t="s">
        <v>94</v>
      </c>
      <c r="B13" s="242" t="s">
        <v>8</v>
      </c>
      <c r="C13" s="470"/>
      <c r="D13" s="542">
        <v>0.17440420627094513</v>
      </c>
      <c r="E13" s="398">
        <f t="shared" si="0"/>
        <v>0</v>
      </c>
      <c r="F13" s="542">
        <v>5.2555253025537728E-2</v>
      </c>
      <c r="G13" s="398">
        <f t="shared" si="1"/>
        <v>0</v>
      </c>
      <c r="H13" s="488">
        <f t="shared" si="5"/>
        <v>0</v>
      </c>
      <c r="I13" s="491"/>
      <c r="J13" s="470"/>
      <c r="K13" s="491"/>
      <c r="L13" s="488">
        <f t="shared" si="6"/>
        <v>0</v>
      </c>
      <c r="M13" s="370"/>
      <c r="N13" s="539">
        <f>IF(自給率!E13="",自給率!C13,自給率!E13)</f>
        <v>0.39562301747812578</v>
      </c>
      <c r="O13" s="371"/>
      <c r="P13" s="370"/>
      <c r="Q13" s="488">
        <f t="shared" si="7"/>
        <v>0</v>
      </c>
      <c r="R13" s="370"/>
      <c r="S13" s="493">
        <v>0</v>
      </c>
      <c r="T13" s="491"/>
      <c r="U13" s="494">
        <f>S13*自給率!C13</f>
        <v>0</v>
      </c>
      <c r="V13" s="491"/>
      <c r="W13" s="488">
        <v>0</v>
      </c>
      <c r="X13" s="491"/>
      <c r="Y13" s="488">
        <v>0</v>
      </c>
      <c r="Z13" s="63"/>
      <c r="AA13" s="544">
        <f>その他の係数!F13</f>
        <v>0.18589443150743068</v>
      </c>
      <c r="AB13" s="63"/>
      <c r="AC13" s="493">
        <f t="shared" si="2"/>
        <v>0</v>
      </c>
      <c r="AD13" s="68"/>
      <c r="AE13" s="68"/>
      <c r="AF13" s="63"/>
      <c r="AG13" s="68"/>
      <c r="AH13" s="63"/>
      <c r="AI13" s="547">
        <f>その他の係数!H13</f>
        <v>4.5659343511290251E-4</v>
      </c>
      <c r="AJ13" s="63"/>
      <c r="AK13" s="494">
        <f t="shared" si="3"/>
        <v>0</v>
      </c>
      <c r="AL13" s="491"/>
      <c r="AM13" s="494">
        <f>AK13*自給率!C13</f>
        <v>0</v>
      </c>
      <c r="AN13" s="491"/>
      <c r="AO13" s="488">
        <v>0</v>
      </c>
      <c r="AP13" s="491"/>
      <c r="AQ13" s="488">
        <f t="shared" si="4"/>
        <v>0</v>
      </c>
      <c r="AR13" s="63"/>
      <c r="AS13" s="401">
        <f>Q13*その他の係数!$D13</f>
        <v>0</v>
      </c>
      <c r="AT13" s="401">
        <f>W13*その他の係数!$D13</f>
        <v>0</v>
      </c>
      <c r="AU13" s="401">
        <f>AO13*その他の係数!$D13</f>
        <v>0</v>
      </c>
      <c r="AV13" s="491"/>
      <c r="AW13" s="405">
        <f>Q13*その他の係数!$F13</f>
        <v>0</v>
      </c>
      <c r="AX13" s="405">
        <f>W13*その他の係数!$F13</f>
        <v>0</v>
      </c>
      <c r="AY13" s="405">
        <f>AO13*その他の係数!$F13</f>
        <v>0</v>
      </c>
      <c r="AZ13" s="499"/>
      <c r="BA13" s="408">
        <f>Q13*その他の係数!$J13</f>
        <v>0</v>
      </c>
      <c r="BB13" s="408">
        <f>W13*その他の係数!$J13</f>
        <v>0</v>
      </c>
      <c r="BC13" s="408">
        <f>AO13*その他の係数!$J13</f>
        <v>0</v>
      </c>
      <c r="BD13" s="499"/>
      <c r="BE13" s="408">
        <f>Q13*その他の係数!$L13</f>
        <v>0</v>
      </c>
      <c r="BF13" s="408">
        <f>W13*その他の係数!$L13</f>
        <v>0</v>
      </c>
      <c r="BG13" s="408">
        <f>AO13*その他の係数!$L13</f>
        <v>0</v>
      </c>
      <c r="BH13" s="372"/>
      <c r="BI13" s="246"/>
      <c r="BJ13" s="246"/>
      <c r="BK13" s="246"/>
      <c r="BL13" s="246"/>
      <c r="BM13" s="246"/>
      <c r="BN13" s="246"/>
    </row>
    <row r="14" spans="1:66" s="89" customFormat="1" ht="12.4" customHeight="1">
      <c r="A14" s="395" t="s">
        <v>95</v>
      </c>
      <c r="B14" s="242" t="s">
        <v>9</v>
      </c>
      <c r="C14" s="470"/>
      <c r="D14" s="542">
        <v>5.915135091480242E-2</v>
      </c>
      <c r="E14" s="398">
        <f t="shared" si="0"/>
        <v>0</v>
      </c>
      <c r="F14" s="542">
        <v>2.707816710740028E-2</v>
      </c>
      <c r="G14" s="398">
        <f t="shared" si="1"/>
        <v>0</v>
      </c>
      <c r="H14" s="488">
        <f t="shared" si="5"/>
        <v>0</v>
      </c>
      <c r="I14" s="491"/>
      <c r="J14" s="470"/>
      <c r="K14" s="491"/>
      <c r="L14" s="488">
        <f t="shared" si="6"/>
        <v>0</v>
      </c>
      <c r="M14" s="370"/>
      <c r="N14" s="539">
        <f>IF(自給率!E14="",自給率!C14,自給率!E14)</f>
        <v>0.8751964828700195</v>
      </c>
      <c r="O14" s="371"/>
      <c r="P14" s="370"/>
      <c r="Q14" s="488">
        <f t="shared" si="7"/>
        <v>0</v>
      </c>
      <c r="R14" s="370"/>
      <c r="S14" s="493">
        <v>0</v>
      </c>
      <c r="T14" s="491"/>
      <c r="U14" s="494">
        <f>S14*自給率!C14</f>
        <v>0</v>
      </c>
      <c r="V14" s="491"/>
      <c r="W14" s="488">
        <v>0</v>
      </c>
      <c r="X14" s="491"/>
      <c r="Y14" s="488">
        <v>0</v>
      </c>
      <c r="Z14" s="63"/>
      <c r="AA14" s="544">
        <f>その他の係数!F14</f>
        <v>4.0472458559472881E-2</v>
      </c>
      <c r="AB14" s="63"/>
      <c r="AC14" s="493">
        <f t="shared" si="2"/>
        <v>0</v>
      </c>
      <c r="AD14" s="68"/>
      <c r="AE14" s="68"/>
      <c r="AF14" s="63"/>
      <c r="AG14" s="68"/>
      <c r="AH14" s="63"/>
      <c r="AI14" s="498"/>
      <c r="AJ14" s="63"/>
      <c r="AK14" s="494">
        <f t="shared" si="3"/>
        <v>0</v>
      </c>
      <c r="AL14" s="491"/>
      <c r="AM14" s="494">
        <f>AK14*自給率!C14</f>
        <v>0</v>
      </c>
      <c r="AN14" s="491"/>
      <c r="AO14" s="488">
        <v>0</v>
      </c>
      <c r="AP14" s="491"/>
      <c r="AQ14" s="488">
        <f t="shared" si="4"/>
        <v>0</v>
      </c>
      <c r="AR14" s="63"/>
      <c r="AS14" s="401">
        <f>Q14*その他の係数!$D14</f>
        <v>0</v>
      </c>
      <c r="AT14" s="401">
        <f>W14*その他の係数!$D14</f>
        <v>0</v>
      </c>
      <c r="AU14" s="401">
        <f>AO14*その他の係数!$D14</f>
        <v>0</v>
      </c>
      <c r="AV14" s="491"/>
      <c r="AW14" s="405">
        <f>Q14*その他の係数!$F14</f>
        <v>0</v>
      </c>
      <c r="AX14" s="405">
        <f>W14*その他の係数!$F14</f>
        <v>0</v>
      </c>
      <c r="AY14" s="405">
        <f>AO14*その他の係数!$F14</f>
        <v>0</v>
      </c>
      <c r="AZ14" s="499"/>
      <c r="BA14" s="408">
        <f>Q14*その他の係数!$J14</f>
        <v>0</v>
      </c>
      <c r="BB14" s="408">
        <f>W14*その他の係数!$J14</f>
        <v>0</v>
      </c>
      <c r="BC14" s="408">
        <f>AO14*その他の係数!$J14</f>
        <v>0</v>
      </c>
      <c r="BD14" s="499"/>
      <c r="BE14" s="408">
        <f>Q14*その他の係数!$L14</f>
        <v>0</v>
      </c>
      <c r="BF14" s="408">
        <f>W14*その他の係数!$L14</f>
        <v>0</v>
      </c>
      <c r="BG14" s="408">
        <f>AO14*その他の係数!$L14</f>
        <v>0</v>
      </c>
      <c r="BH14" s="372"/>
      <c r="BI14" s="245" t="s">
        <v>473</v>
      </c>
      <c r="BJ14" s="246"/>
      <c r="BK14" s="246"/>
      <c r="BL14" s="246"/>
      <c r="BM14" s="246"/>
      <c r="BN14" s="246"/>
    </row>
    <row r="15" spans="1:66" s="89" customFormat="1" ht="12.4" customHeight="1">
      <c r="A15" s="395" t="s">
        <v>96</v>
      </c>
      <c r="B15" s="242" t="s">
        <v>10</v>
      </c>
      <c r="C15" s="470"/>
      <c r="D15" s="542">
        <v>0.10162141323543349</v>
      </c>
      <c r="E15" s="398">
        <f t="shared" si="0"/>
        <v>0</v>
      </c>
      <c r="F15" s="542">
        <v>2.9411655995861995E-2</v>
      </c>
      <c r="G15" s="398">
        <f t="shared" si="1"/>
        <v>0</v>
      </c>
      <c r="H15" s="488">
        <f t="shared" si="5"/>
        <v>0</v>
      </c>
      <c r="I15" s="491"/>
      <c r="J15" s="470"/>
      <c r="K15" s="491"/>
      <c r="L15" s="488">
        <f t="shared" si="6"/>
        <v>0</v>
      </c>
      <c r="M15" s="370"/>
      <c r="N15" s="539">
        <f>IF(自給率!E15="",自給率!C15,自給率!E15)</f>
        <v>-2.014543714650685E-2</v>
      </c>
      <c r="O15" s="371"/>
      <c r="P15" s="370"/>
      <c r="Q15" s="488">
        <f t="shared" si="7"/>
        <v>0</v>
      </c>
      <c r="R15" s="370"/>
      <c r="S15" s="493">
        <v>0</v>
      </c>
      <c r="T15" s="491"/>
      <c r="U15" s="494">
        <f>S15*自給率!C15</f>
        <v>0</v>
      </c>
      <c r="V15" s="491"/>
      <c r="W15" s="488">
        <v>0</v>
      </c>
      <c r="X15" s="491"/>
      <c r="Y15" s="488">
        <v>0</v>
      </c>
      <c r="Z15" s="63"/>
      <c r="AA15" s="544">
        <f>その他の係数!F15</f>
        <v>0.12414578587699317</v>
      </c>
      <c r="AB15" s="63"/>
      <c r="AC15" s="493">
        <f t="shared" si="2"/>
        <v>0</v>
      </c>
      <c r="AD15" s="68"/>
      <c r="AE15" s="68"/>
      <c r="AF15" s="63"/>
      <c r="AG15" s="68"/>
      <c r="AH15" s="63"/>
      <c r="AI15" s="547">
        <f>その他の係数!H15</f>
        <v>5.6517809093786754E-4</v>
      </c>
      <c r="AJ15" s="63"/>
      <c r="AK15" s="494">
        <f t="shared" si="3"/>
        <v>0</v>
      </c>
      <c r="AL15" s="491"/>
      <c r="AM15" s="494">
        <f>AK15*自給率!C15</f>
        <v>0</v>
      </c>
      <c r="AN15" s="491"/>
      <c r="AO15" s="488">
        <v>0</v>
      </c>
      <c r="AP15" s="491"/>
      <c r="AQ15" s="488">
        <f t="shared" si="4"/>
        <v>0</v>
      </c>
      <c r="AR15" s="63"/>
      <c r="AS15" s="401">
        <f>Q15*その他の係数!$D15</f>
        <v>0</v>
      </c>
      <c r="AT15" s="401">
        <f>W15*その他の係数!$D15</f>
        <v>0</v>
      </c>
      <c r="AU15" s="401">
        <f>AO15*その他の係数!$D15</f>
        <v>0</v>
      </c>
      <c r="AV15" s="491"/>
      <c r="AW15" s="405">
        <f>Q15*その他の係数!$F15</f>
        <v>0</v>
      </c>
      <c r="AX15" s="405">
        <f>W15*その他の係数!$F15</f>
        <v>0</v>
      </c>
      <c r="AY15" s="405">
        <f>AO15*その他の係数!$F15</f>
        <v>0</v>
      </c>
      <c r="AZ15" s="499"/>
      <c r="BA15" s="408">
        <f>Q15*その他の係数!$J15</f>
        <v>0</v>
      </c>
      <c r="BB15" s="408">
        <f>W15*その他の係数!$J15</f>
        <v>0</v>
      </c>
      <c r="BC15" s="408">
        <f>AO15*その他の係数!$J15</f>
        <v>0</v>
      </c>
      <c r="BD15" s="499"/>
      <c r="BE15" s="408">
        <f>Q15*その他の係数!$L15</f>
        <v>0</v>
      </c>
      <c r="BF15" s="408">
        <f>W15*その他の係数!$L15</f>
        <v>0</v>
      </c>
      <c r="BG15" s="408">
        <f>AO15*その他の係数!$L15</f>
        <v>0</v>
      </c>
      <c r="BH15" s="372"/>
      <c r="BI15" s="246" t="s">
        <v>474</v>
      </c>
      <c r="BJ15" s="246"/>
      <c r="BK15" s="246"/>
      <c r="BL15" s="246"/>
      <c r="BM15" s="246"/>
      <c r="BN15" s="246"/>
    </row>
    <row r="16" spans="1:66" s="89" customFormat="1" ht="12.4" customHeight="1">
      <c r="A16" s="395" t="s">
        <v>97</v>
      </c>
      <c r="B16" s="242" t="s">
        <v>11</v>
      </c>
      <c r="C16" s="470"/>
      <c r="D16" s="542">
        <v>0.13281570784749258</v>
      </c>
      <c r="E16" s="398">
        <f t="shared" si="0"/>
        <v>0</v>
      </c>
      <c r="F16" s="542">
        <v>4.3831298767209842E-2</v>
      </c>
      <c r="G16" s="398">
        <f t="shared" si="1"/>
        <v>0</v>
      </c>
      <c r="H16" s="488">
        <f t="shared" si="5"/>
        <v>0</v>
      </c>
      <c r="I16" s="491"/>
      <c r="J16" s="470"/>
      <c r="K16" s="491"/>
      <c r="L16" s="488">
        <f t="shared" si="6"/>
        <v>0</v>
      </c>
      <c r="M16" s="370"/>
      <c r="N16" s="539">
        <f>IF(自給率!E16="",自給率!C16,自給率!E16)</f>
        <v>0.25847368262480797</v>
      </c>
      <c r="O16" s="371"/>
      <c r="P16" s="370"/>
      <c r="Q16" s="488">
        <f t="shared" si="7"/>
        <v>0</v>
      </c>
      <c r="R16" s="370"/>
      <c r="S16" s="493">
        <v>0</v>
      </c>
      <c r="T16" s="491"/>
      <c r="U16" s="494">
        <f>S16*自給率!C16</f>
        <v>0</v>
      </c>
      <c r="V16" s="491"/>
      <c r="W16" s="488">
        <v>0</v>
      </c>
      <c r="X16" s="491"/>
      <c r="Y16" s="488">
        <v>0</v>
      </c>
      <c r="Z16" s="63"/>
      <c r="AA16" s="544">
        <f>その他の係数!F16</f>
        <v>0.24059007107277366</v>
      </c>
      <c r="AB16" s="63"/>
      <c r="AC16" s="493">
        <f t="shared" si="2"/>
        <v>0</v>
      </c>
      <c r="AD16" s="68"/>
      <c r="AE16" s="68"/>
      <c r="AF16" s="63"/>
      <c r="AG16" s="68"/>
      <c r="AH16" s="63"/>
      <c r="AI16" s="547">
        <f>その他の係数!H16</f>
        <v>8.3263924318041302E-4</v>
      </c>
      <c r="AJ16" s="63"/>
      <c r="AK16" s="494">
        <f t="shared" si="3"/>
        <v>0</v>
      </c>
      <c r="AL16" s="491"/>
      <c r="AM16" s="494">
        <f>AK16*自給率!C16</f>
        <v>0</v>
      </c>
      <c r="AN16" s="491"/>
      <c r="AO16" s="488">
        <v>0</v>
      </c>
      <c r="AP16" s="491"/>
      <c r="AQ16" s="488">
        <f t="shared" si="4"/>
        <v>0</v>
      </c>
      <c r="AR16" s="63"/>
      <c r="AS16" s="401">
        <f>Q16*その他の係数!$D16</f>
        <v>0</v>
      </c>
      <c r="AT16" s="401">
        <f>W16*その他の係数!$D16</f>
        <v>0</v>
      </c>
      <c r="AU16" s="401">
        <f>AO16*その他の係数!$D16</f>
        <v>0</v>
      </c>
      <c r="AV16" s="491"/>
      <c r="AW16" s="405">
        <f>Q16*その他の係数!$F16</f>
        <v>0</v>
      </c>
      <c r="AX16" s="405">
        <f>W16*その他の係数!$F16</f>
        <v>0</v>
      </c>
      <c r="AY16" s="405">
        <f>AO16*その他の係数!$F16</f>
        <v>0</v>
      </c>
      <c r="AZ16" s="499"/>
      <c r="BA16" s="408">
        <f>Q16*その他の係数!$J16</f>
        <v>0</v>
      </c>
      <c r="BB16" s="408">
        <f>W16*その他の係数!$J16</f>
        <v>0</v>
      </c>
      <c r="BC16" s="408">
        <f>AO16*その他の係数!$J16</f>
        <v>0</v>
      </c>
      <c r="BD16" s="499"/>
      <c r="BE16" s="408">
        <f>Q16*その他の係数!$L16</f>
        <v>0</v>
      </c>
      <c r="BF16" s="408">
        <f>W16*その他の係数!$L16</f>
        <v>0</v>
      </c>
      <c r="BG16" s="408">
        <f>AO16*その他の係数!$L16</f>
        <v>0</v>
      </c>
      <c r="BH16" s="372"/>
      <c r="BI16" s="246" t="s">
        <v>526</v>
      </c>
      <c r="BJ16" s="246"/>
      <c r="BK16" s="246"/>
      <c r="BL16" s="246"/>
      <c r="BM16" s="246"/>
      <c r="BN16" s="246"/>
    </row>
    <row r="17" spans="1:66" s="89" customFormat="1" ht="12.4" customHeight="1">
      <c r="A17" s="395" t="s">
        <v>98</v>
      </c>
      <c r="B17" s="242" t="s">
        <v>99</v>
      </c>
      <c r="C17" s="470"/>
      <c r="D17" s="542">
        <v>0.1028494212078634</v>
      </c>
      <c r="E17" s="398">
        <f t="shared" si="0"/>
        <v>0</v>
      </c>
      <c r="F17" s="542">
        <v>1.3194883965273208E-2</v>
      </c>
      <c r="G17" s="398">
        <f t="shared" si="1"/>
        <v>0</v>
      </c>
      <c r="H17" s="488">
        <f t="shared" si="5"/>
        <v>0</v>
      </c>
      <c r="I17" s="491"/>
      <c r="J17" s="470"/>
      <c r="K17" s="491"/>
      <c r="L17" s="488">
        <f t="shared" si="6"/>
        <v>0</v>
      </c>
      <c r="M17" s="370"/>
      <c r="N17" s="539">
        <f>IF(自給率!E17="",自給率!C17,自給率!E17)</f>
        <v>6.4687502369991767E-2</v>
      </c>
      <c r="O17" s="371"/>
      <c r="P17" s="370"/>
      <c r="Q17" s="488">
        <f t="shared" si="7"/>
        <v>0</v>
      </c>
      <c r="R17" s="370"/>
      <c r="S17" s="493">
        <v>0</v>
      </c>
      <c r="T17" s="491"/>
      <c r="U17" s="494">
        <f>S17*自給率!C17</f>
        <v>0</v>
      </c>
      <c r="V17" s="491"/>
      <c r="W17" s="488">
        <v>0</v>
      </c>
      <c r="X17" s="491"/>
      <c r="Y17" s="488">
        <v>0</v>
      </c>
      <c r="Z17" s="63"/>
      <c r="AA17" s="544">
        <f>その他の係数!F17</f>
        <v>0.195279054757169</v>
      </c>
      <c r="AB17" s="63"/>
      <c r="AC17" s="493">
        <f t="shared" si="2"/>
        <v>0</v>
      </c>
      <c r="AD17" s="68"/>
      <c r="AE17" s="68"/>
      <c r="AF17" s="63"/>
      <c r="AG17" s="68"/>
      <c r="AH17" s="63"/>
      <c r="AI17" s="547">
        <f>その他の係数!H17</f>
        <v>4.4375153464072397E-5</v>
      </c>
      <c r="AJ17" s="63"/>
      <c r="AK17" s="494">
        <f t="shared" si="3"/>
        <v>0</v>
      </c>
      <c r="AL17" s="491"/>
      <c r="AM17" s="494">
        <f>AK17*自給率!C17</f>
        <v>0</v>
      </c>
      <c r="AN17" s="491"/>
      <c r="AO17" s="488">
        <v>0</v>
      </c>
      <c r="AP17" s="491"/>
      <c r="AQ17" s="488">
        <f t="shared" si="4"/>
        <v>0</v>
      </c>
      <c r="AR17" s="63"/>
      <c r="AS17" s="401">
        <f>Q17*その他の係数!$D17</f>
        <v>0</v>
      </c>
      <c r="AT17" s="401">
        <f>W17*その他の係数!$D17</f>
        <v>0</v>
      </c>
      <c r="AU17" s="401">
        <f>AO17*その他の係数!$D17</f>
        <v>0</v>
      </c>
      <c r="AV17" s="491"/>
      <c r="AW17" s="405">
        <f>Q17*その他の係数!$F17</f>
        <v>0</v>
      </c>
      <c r="AX17" s="405">
        <f>W17*その他の係数!$F17</f>
        <v>0</v>
      </c>
      <c r="AY17" s="405">
        <f>AO17*その他の係数!$F17</f>
        <v>0</v>
      </c>
      <c r="AZ17" s="499"/>
      <c r="BA17" s="408">
        <f>Q17*その他の係数!$J17</f>
        <v>0</v>
      </c>
      <c r="BB17" s="408">
        <f>W17*その他の係数!$J17</f>
        <v>0</v>
      </c>
      <c r="BC17" s="408">
        <f>AO17*その他の係数!$J17</f>
        <v>0</v>
      </c>
      <c r="BD17" s="499"/>
      <c r="BE17" s="408">
        <f>Q17*その他の係数!$L17</f>
        <v>0</v>
      </c>
      <c r="BF17" s="408">
        <f>W17*その他の係数!$L17</f>
        <v>0</v>
      </c>
      <c r="BG17" s="408">
        <f>AO17*その他の係数!$L17</f>
        <v>0</v>
      </c>
      <c r="BH17" s="372"/>
      <c r="BI17" s="245" t="s">
        <v>465</v>
      </c>
      <c r="BJ17" s="246"/>
      <c r="BK17" s="246"/>
      <c r="BL17" s="246"/>
      <c r="BM17" s="246"/>
      <c r="BN17" s="246"/>
    </row>
    <row r="18" spans="1:66" s="89" customFormat="1" ht="12.4" customHeight="1">
      <c r="A18" s="395" t="s">
        <v>100</v>
      </c>
      <c r="B18" s="242" t="s">
        <v>101</v>
      </c>
      <c r="C18" s="470"/>
      <c r="D18" s="542">
        <v>0.12245219012281004</v>
      </c>
      <c r="E18" s="398">
        <f t="shared" si="0"/>
        <v>0</v>
      </c>
      <c r="F18" s="542">
        <v>1.1635144444581075E-2</v>
      </c>
      <c r="G18" s="398">
        <f t="shared" si="1"/>
        <v>0</v>
      </c>
      <c r="H18" s="488">
        <f t="shared" si="5"/>
        <v>0</v>
      </c>
      <c r="I18" s="491"/>
      <c r="J18" s="470"/>
      <c r="K18" s="491"/>
      <c r="L18" s="488">
        <f t="shared" si="6"/>
        <v>0</v>
      </c>
      <c r="M18" s="370"/>
      <c r="N18" s="539">
        <f>IF(自給率!E18="",自給率!C18,自給率!E18)</f>
        <v>0.13283281923511459</v>
      </c>
      <c r="O18" s="371"/>
      <c r="P18" s="370"/>
      <c r="Q18" s="488">
        <f t="shared" si="7"/>
        <v>0</v>
      </c>
      <c r="R18" s="370"/>
      <c r="S18" s="493">
        <v>0</v>
      </c>
      <c r="T18" s="491"/>
      <c r="U18" s="494">
        <f>S18*自給率!C18</f>
        <v>0</v>
      </c>
      <c r="V18" s="491"/>
      <c r="W18" s="488">
        <v>0</v>
      </c>
      <c r="X18" s="491"/>
      <c r="Y18" s="488">
        <v>0</v>
      </c>
      <c r="Z18" s="63"/>
      <c r="AA18" s="544">
        <f>その他の係数!F18</f>
        <v>0.20831542838059833</v>
      </c>
      <c r="AB18" s="63"/>
      <c r="AC18" s="493">
        <f t="shared" si="2"/>
        <v>0</v>
      </c>
      <c r="AD18" s="68"/>
      <c r="AE18" s="68"/>
      <c r="AF18" s="63"/>
      <c r="AG18" s="68"/>
      <c r="AH18" s="63"/>
      <c r="AI18" s="547">
        <f>その他の係数!H18</f>
        <v>1.7548356142610447E-5</v>
      </c>
      <c r="AJ18" s="63"/>
      <c r="AK18" s="494">
        <f t="shared" si="3"/>
        <v>0</v>
      </c>
      <c r="AL18" s="491"/>
      <c r="AM18" s="494">
        <f>AK18*自給率!C18</f>
        <v>0</v>
      </c>
      <c r="AN18" s="491"/>
      <c r="AO18" s="488">
        <v>0</v>
      </c>
      <c r="AP18" s="491"/>
      <c r="AQ18" s="488">
        <f t="shared" si="4"/>
        <v>0</v>
      </c>
      <c r="AR18" s="63"/>
      <c r="AS18" s="401">
        <f>Q18*その他の係数!$D18</f>
        <v>0</v>
      </c>
      <c r="AT18" s="401">
        <f>W18*その他の係数!$D18</f>
        <v>0</v>
      </c>
      <c r="AU18" s="401">
        <f>AO18*その他の係数!$D18</f>
        <v>0</v>
      </c>
      <c r="AV18" s="491"/>
      <c r="AW18" s="405">
        <f>Q18*その他の係数!$F18</f>
        <v>0</v>
      </c>
      <c r="AX18" s="405">
        <f>W18*その他の係数!$F18</f>
        <v>0</v>
      </c>
      <c r="AY18" s="405">
        <f>AO18*その他の係数!$F18</f>
        <v>0</v>
      </c>
      <c r="AZ18" s="499"/>
      <c r="BA18" s="408">
        <f>Q18*その他の係数!$J18</f>
        <v>0</v>
      </c>
      <c r="BB18" s="408">
        <f>W18*その他の係数!$J18</f>
        <v>0</v>
      </c>
      <c r="BC18" s="408">
        <f>AO18*その他の係数!$J18</f>
        <v>0</v>
      </c>
      <c r="BD18" s="499"/>
      <c r="BE18" s="408">
        <f>Q18*その他の係数!$L18</f>
        <v>0</v>
      </c>
      <c r="BF18" s="408">
        <f>W18*その他の係数!$L18</f>
        <v>0</v>
      </c>
      <c r="BG18" s="408">
        <f>AO18*その他の係数!$L18</f>
        <v>0</v>
      </c>
      <c r="BH18" s="372"/>
      <c r="BI18" s="246" t="s">
        <v>480</v>
      </c>
      <c r="BJ18" s="246"/>
      <c r="BK18" s="246"/>
      <c r="BL18" s="246"/>
      <c r="BM18" s="246"/>
      <c r="BN18" s="246"/>
    </row>
    <row r="19" spans="1:66" s="89" customFormat="1" ht="12.4" customHeight="1">
      <c r="A19" s="395" t="s">
        <v>102</v>
      </c>
      <c r="B19" s="242" t="s">
        <v>103</v>
      </c>
      <c r="C19" s="470"/>
      <c r="D19" s="542">
        <v>0.17571592604245978</v>
      </c>
      <c r="E19" s="398">
        <f t="shared" si="0"/>
        <v>0</v>
      </c>
      <c r="F19" s="542">
        <v>1.3860496878000344E-2</v>
      </c>
      <c r="G19" s="398">
        <f t="shared" si="1"/>
        <v>0</v>
      </c>
      <c r="H19" s="488">
        <f t="shared" si="5"/>
        <v>0</v>
      </c>
      <c r="I19" s="491"/>
      <c r="J19" s="470"/>
      <c r="K19" s="491"/>
      <c r="L19" s="488">
        <f t="shared" si="6"/>
        <v>0</v>
      </c>
      <c r="M19" s="370"/>
      <c r="N19" s="539">
        <f>IF(自給率!E19="",自給率!C19,自給率!E19)</f>
        <v>2.7296528173022194E-2</v>
      </c>
      <c r="O19" s="371"/>
      <c r="P19" s="370"/>
      <c r="Q19" s="488">
        <f t="shared" si="7"/>
        <v>0</v>
      </c>
      <c r="R19" s="370"/>
      <c r="S19" s="493">
        <v>0</v>
      </c>
      <c r="T19" s="491"/>
      <c r="U19" s="494">
        <f>S19*自給率!C19</f>
        <v>0</v>
      </c>
      <c r="V19" s="491"/>
      <c r="W19" s="488">
        <v>0</v>
      </c>
      <c r="X19" s="491"/>
      <c r="Y19" s="488">
        <v>0</v>
      </c>
      <c r="Z19" s="63"/>
      <c r="AA19" s="544">
        <f>その他の係数!F19</f>
        <v>0.10825361670043825</v>
      </c>
      <c r="AB19" s="63"/>
      <c r="AC19" s="493">
        <f t="shared" si="2"/>
        <v>0</v>
      </c>
      <c r="AD19" s="68"/>
      <c r="AE19" s="68"/>
      <c r="AF19" s="63"/>
      <c r="AG19" s="68"/>
      <c r="AH19" s="63"/>
      <c r="AI19" s="547">
        <f>その他の係数!H19</f>
        <v>3.6891888948085641E-4</v>
      </c>
      <c r="AJ19" s="63"/>
      <c r="AK19" s="494">
        <f t="shared" si="3"/>
        <v>0</v>
      </c>
      <c r="AL19" s="491"/>
      <c r="AM19" s="494">
        <f>AK19*自給率!C19</f>
        <v>0</v>
      </c>
      <c r="AN19" s="491"/>
      <c r="AO19" s="488">
        <v>0</v>
      </c>
      <c r="AP19" s="491"/>
      <c r="AQ19" s="488">
        <f t="shared" si="4"/>
        <v>0</v>
      </c>
      <c r="AR19" s="63"/>
      <c r="AS19" s="401">
        <f>Q19*その他の係数!$D19</f>
        <v>0</v>
      </c>
      <c r="AT19" s="401">
        <f>W19*その他の係数!$D19</f>
        <v>0</v>
      </c>
      <c r="AU19" s="401">
        <f>AO19*その他の係数!$D19</f>
        <v>0</v>
      </c>
      <c r="AV19" s="491"/>
      <c r="AW19" s="405">
        <f>Q19*その他の係数!$F19</f>
        <v>0</v>
      </c>
      <c r="AX19" s="405">
        <f>W19*その他の係数!$F19</f>
        <v>0</v>
      </c>
      <c r="AY19" s="405">
        <f>AO19*その他の係数!$F19</f>
        <v>0</v>
      </c>
      <c r="AZ19" s="499"/>
      <c r="BA19" s="408">
        <f>Q19*その他の係数!$J19</f>
        <v>0</v>
      </c>
      <c r="BB19" s="408">
        <f>W19*その他の係数!$J19</f>
        <v>0</v>
      </c>
      <c r="BC19" s="408">
        <f>AO19*その他の係数!$J19</f>
        <v>0</v>
      </c>
      <c r="BD19" s="499"/>
      <c r="BE19" s="408">
        <f>Q19*その他の係数!$L19</f>
        <v>0</v>
      </c>
      <c r="BF19" s="408">
        <f>W19*その他の係数!$L19</f>
        <v>0</v>
      </c>
      <c r="BG19" s="408">
        <f>AO19*その他の係数!$L19</f>
        <v>0</v>
      </c>
      <c r="BH19" s="372"/>
      <c r="BI19" s="246" t="s">
        <v>466</v>
      </c>
      <c r="BJ19" s="246"/>
      <c r="BK19" s="246"/>
      <c r="BL19" s="246"/>
      <c r="BM19" s="246"/>
      <c r="BN19" s="246"/>
    </row>
    <row r="20" spans="1:66" s="89" customFormat="1" ht="12.4" customHeight="1">
      <c r="A20" s="395" t="s">
        <v>104</v>
      </c>
      <c r="B20" s="242" t="s">
        <v>105</v>
      </c>
      <c r="C20" s="470"/>
      <c r="D20" s="542">
        <v>5.8936764006462181E-2</v>
      </c>
      <c r="E20" s="398">
        <f t="shared" si="0"/>
        <v>0</v>
      </c>
      <c r="F20" s="542">
        <v>9.511640978592693E-3</v>
      </c>
      <c r="G20" s="398">
        <f t="shared" si="1"/>
        <v>0</v>
      </c>
      <c r="H20" s="488">
        <f t="shared" si="5"/>
        <v>0</v>
      </c>
      <c r="I20" s="491"/>
      <c r="J20" s="470"/>
      <c r="K20" s="491"/>
      <c r="L20" s="488">
        <f t="shared" si="6"/>
        <v>0</v>
      </c>
      <c r="M20" s="370"/>
      <c r="N20" s="539">
        <f>IF(自給率!E20="",自給率!C20,自給率!E20)</f>
        <v>2.768800817251349E-2</v>
      </c>
      <c r="O20" s="371"/>
      <c r="P20" s="370"/>
      <c r="Q20" s="488">
        <f t="shared" si="7"/>
        <v>0</v>
      </c>
      <c r="R20" s="370"/>
      <c r="S20" s="493">
        <v>0</v>
      </c>
      <c r="T20" s="491"/>
      <c r="U20" s="494">
        <f>S20*自給率!C20</f>
        <v>0</v>
      </c>
      <c r="V20" s="491"/>
      <c r="W20" s="488">
        <v>0</v>
      </c>
      <c r="X20" s="491"/>
      <c r="Y20" s="488">
        <v>0</v>
      </c>
      <c r="Z20" s="63"/>
      <c r="AA20" s="544">
        <f>その他の係数!F20</f>
        <v>7.1727885910185002E-2</v>
      </c>
      <c r="AB20" s="63"/>
      <c r="AC20" s="493">
        <f t="shared" si="2"/>
        <v>0</v>
      </c>
      <c r="AD20" s="68"/>
      <c r="AE20" s="68"/>
      <c r="AF20" s="63"/>
      <c r="AG20" s="68"/>
      <c r="AH20" s="63"/>
      <c r="AI20" s="547">
        <f>その他の係数!H20</f>
        <v>5.8205409627041626E-4</v>
      </c>
      <c r="AJ20" s="63"/>
      <c r="AK20" s="494">
        <f t="shared" si="3"/>
        <v>0</v>
      </c>
      <c r="AL20" s="491"/>
      <c r="AM20" s="494">
        <f>AK20*自給率!C20</f>
        <v>0</v>
      </c>
      <c r="AN20" s="491"/>
      <c r="AO20" s="488">
        <v>0</v>
      </c>
      <c r="AP20" s="491"/>
      <c r="AQ20" s="488">
        <f t="shared" si="4"/>
        <v>0</v>
      </c>
      <c r="AR20" s="63"/>
      <c r="AS20" s="401">
        <f>Q20*その他の係数!$D20</f>
        <v>0</v>
      </c>
      <c r="AT20" s="401">
        <f>W20*その他の係数!$D20</f>
        <v>0</v>
      </c>
      <c r="AU20" s="401">
        <f>AO20*その他の係数!$D20</f>
        <v>0</v>
      </c>
      <c r="AV20" s="491"/>
      <c r="AW20" s="405">
        <f>Q20*その他の係数!$F20</f>
        <v>0</v>
      </c>
      <c r="AX20" s="405">
        <f>W20*その他の係数!$F20</f>
        <v>0</v>
      </c>
      <c r="AY20" s="405">
        <f>AO20*その他の係数!$F20</f>
        <v>0</v>
      </c>
      <c r="AZ20" s="499"/>
      <c r="BA20" s="408">
        <f>Q20*その他の係数!$J20</f>
        <v>0</v>
      </c>
      <c r="BB20" s="408">
        <f>W20*その他の係数!$J20</f>
        <v>0</v>
      </c>
      <c r="BC20" s="408">
        <f>AO20*その他の係数!$J20</f>
        <v>0</v>
      </c>
      <c r="BD20" s="499"/>
      <c r="BE20" s="408">
        <f>Q20*その他の係数!$L20</f>
        <v>0</v>
      </c>
      <c r="BF20" s="408">
        <f>W20*その他の係数!$L20</f>
        <v>0</v>
      </c>
      <c r="BG20" s="408">
        <f>AO20*その他の係数!$L20</f>
        <v>0</v>
      </c>
      <c r="BH20" s="372"/>
      <c r="BI20" s="245"/>
      <c r="BJ20" s="246"/>
      <c r="BK20" s="246"/>
      <c r="BL20" s="246"/>
      <c r="BM20" s="246"/>
      <c r="BN20" s="246"/>
    </row>
    <row r="21" spans="1:66" s="89" customFormat="1" ht="12.4" customHeight="1">
      <c r="A21" s="395" t="s">
        <v>106</v>
      </c>
      <c r="B21" s="242" t="s">
        <v>12</v>
      </c>
      <c r="C21" s="470"/>
      <c r="D21" s="542">
        <v>0.17344672221905641</v>
      </c>
      <c r="E21" s="398">
        <f t="shared" si="0"/>
        <v>0</v>
      </c>
      <c r="F21" s="542">
        <v>9.1142445996991728E-3</v>
      </c>
      <c r="G21" s="398">
        <f t="shared" si="1"/>
        <v>0</v>
      </c>
      <c r="H21" s="488">
        <f t="shared" si="5"/>
        <v>0</v>
      </c>
      <c r="I21" s="491"/>
      <c r="J21" s="470"/>
      <c r="K21" s="491"/>
      <c r="L21" s="488">
        <f t="shared" si="6"/>
        <v>0</v>
      </c>
      <c r="M21" s="370"/>
      <c r="N21" s="539">
        <f>IF(自給率!E21="",自給率!C21,自給率!E21)</f>
        <v>1.1779069367541362E-2</v>
      </c>
      <c r="O21" s="371"/>
      <c r="P21" s="370"/>
      <c r="Q21" s="488">
        <f t="shared" si="7"/>
        <v>0</v>
      </c>
      <c r="R21" s="370"/>
      <c r="S21" s="493">
        <v>0</v>
      </c>
      <c r="T21" s="491"/>
      <c r="U21" s="494">
        <f>S21*自給率!C21</f>
        <v>0</v>
      </c>
      <c r="V21" s="491"/>
      <c r="W21" s="488">
        <v>0</v>
      </c>
      <c r="X21" s="491"/>
      <c r="Y21" s="488">
        <v>0</v>
      </c>
      <c r="Z21" s="63"/>
      <c r="AA21" s="544">
        <f>その他の係数!F21</f>
        <v>0.19809217610215502</v>
      </c>
      <c r="AB21" s="63"/>
      <c r="AC21" s="493">
        <f t="shared" si="2"/>
        <v>0</v>
      </c>
      <c r="AD21" s="68"/>
      <c r="AE21" s="68"/>
      <c r="AF21" s="63"/>
      <c r="AG21" s="68"/>
      <c r="AH21" s="63"/>
      <c r="AI21" s="547">
        <f>その他の係数!H21</f>
        <v>1.0263502350672903E-2</v>
      </c>
      <c r="AJ21" s="63"/>
      <c r="AK21" s="494">
        <f t="shared" si="3"/>
        <v>0</v>
      </c>
      <c r="AL21" s="491"/>
      <c r="AM21" s="494">
        <f>AK21*自給率!C21</f>
        <v>0</v>
      </c>
      <c r="AN21" s="491"/>
      <c r="AO21" s="488">
        <v>0</v>
      </c>
      <c r="AP21" s="491"/>
      <c r="AQ21" s="488">
        <f t="shared" si="4"/>
        <v>0</v>
      </c>
      <c r="AR21" s="63"/>
      <c r="AS21" s="401">
        <f>Q21*その他の係数!$D21</f>
        <v>0</v>
      </c>
      <c r="AT21" s="401">
        <f>W21*その他の係数!$D21</f>
        <v>0</v>
      </c>
      <c r="AU21" s="401">
        <f>AO21*その他の係数!$D21</f>
        <v>0</v>
      </c>
      <c r="AV21" s="491"/>
      <c r="AW21" s="405">
        <f>Q21*その他の係数!$F21</f>
        <v>0</v>
      </c>
      <c r="AX21" s="405">
        <f>W21*その他の係数!$F21</f>
        <v>0</v>
      </c>
      <c r="AY21" s="405">
        <f>AO21*その他の係数!$F21</f>
        <v>0</v>
      </c>
      <c r="AZ21" s="499"/>
      <c r="BA21" s="408">
        <f>Q21*その他の係数!$J21</f>
        <v>0</v>
      </c>
      <c r="BB21" s="408">
        <f>W21*その他の係数!$J21</f>
        <v>0</v>
      </c>
      <c r="BC21" s="408">
        <f>AO21*その他の係数!$J21</f>
        <v>0</v>
      </c>
      <c r="BD21" s="499"/>
      <c r="BE21" s="408">
        <f>Q21*その他の係数!$L21</f>
        <v>0</v>
      </c>
      <c r="BF21" s="408">
        <f>W21*その他の係数!$L21</f>
        <v>0</v>
      </c>
      <c r="BG21" s="408">
        <f>AO21*その他の係数!$L21</f>
        <v>0</v>
      </c>
      <c r="BH21" s="372"/>
      <c r="BI21" s="245" t="s">
        <v>527</v>
      </c>
      <c r="BJ21" s="246"/>
      <c r="BK21" s="246"/>
      <c r="BL21" s="246"/>
      <c r="BM21" s="246"/>
      <c r="BN21" s="246"/>
    </row>
    <row r="22" spans="1:66" s="89" customFormat="1" ht="12.4" customHeight="1">
      <c r="A22" s="395" t="s">
        <v>107</v>
      </c>
      <c r="B22" s="242" t="s">
        <v>531</v>
      </c>
      <c r="C22" s="470"/>
      <c r="D22" s="542">
        <v>0.17793432092939027</v>
      </c>
      <c r="E22" s="398">
        <f t="shared" si="0"/>
        <v>0</v>
      </c>
      <c r="F22" s="542">
        <v>7.9091600037316089E-3</v>
      </c>
      <c r="G22" s="398">
        <f t="shared" si="1"/>
        <v>0</v>
      </c>
      <c r="H22" s="488">
        <f t="shared" si="5"/>
        <v>0</v>
      </c>
      <c r="I22" s="491"/>
      <c r="J22" s="470"/>
      <c r="K22" s="491"/>
      <c r="L22" s="488">
        <f t="shared" si="6"/>
        <v>0</v>
      </c>
      <c r="M22" s="370"/>
      <c r="N22" s="539">
        <f>IF(自給率!E22="",自給率!C22,自給率!E22)</f>
        <v>1.6622484389904213E-2</v>
      </c>
      <c r="O22" s="371"/>
      <c r="P22" s="370"/>
      <c r="Q22" s="488">
        <f t="shared" si="7"/>
        <v>0</v>
      </c>
      <c r="R22" s="370"/>
      <c r="S22" s="493">
        <v>0</v>
      </c>
      <c r="T22" s="491"/>
      <c r="U22" s="494">
        <f>S22*自給率!C22</f>
        <v>0</v>
      </c>
      <c r="V22" s="491"/>
      <c r="W22" s="488">
        <v>0</v>
      </c>
      <c r="X22" s="491"/>
      <c r="Y22" s="488">
        <v>0</v>
      </c>
      <c r="Z22" s="63"/>
      <c r="AA22" s="544">
        <f>その他の係数!F22</f>
        <v>0.31291549859831796</v>
      </c>
      <c r="AB22" s="63"/>
      <c r="AC22" s="493">
        <f t="shared" si="2"/>
        <v>0</v>
      </c>
      <c r="AD22" s="68"/>
      <c r="AE22" s="68"/>
      <c r="AF22" s="63"/>
      <c r="AG22" s="68"/>
      <c r="AH22" s="63"/>
      <c r="AI22" s="547">
        <f>その他の係数!H22</f>
        <v>1.2921910218575869E-2</v>
      </c>
      <c r="AJ22" s="63"/>
      <c r="AK22" s="494">
        <f t="shared" si="3"/>
        <v>0</v>
      </c>
      <c r="AL22" s="491"/>
      <c r="AM22" s="494">
        <f>AK22*自給率!C22</f>
        <v>0</v>
      </c>
      <c r="AN22" s="491"/>
      <c r="AO22" s="488">
        <v>0</v>
      </c>
      <c r="AP22" s="491"/>
      <c r="AQ22" s="488">
        <f t="shared" si="4"/>
        <v>0</v>
      </c>
      <c r="AR22" s="63"/>
      <c r="AS22" s="401">
        <f>Q22*その他の係数!$D22</f>
        <v>0</v>
      </c>
      <c r="AT22" s="401">
        <f>W22*その他の係数!$D22</f>
        <v>0</v>
      </c>
      <c r="AU22" s="401">
        <f>AO22*その他の係数!$D22</f>
        <v>0</v>
      </c>
      <c r="AV22" s="491"/>
      <c r="AW22" s="405">
        <f>Q22*その他の係数!$F22</f>
        <v>0</v>
      </c>
      <c r="AX22" s="405">
        <f>W22*その他の係数!$F22</f>
        <v>0</v>
      </c>
      <c r="AY22" s="405">
        <f>AO22*その他の係数!$F22</f>
        <v>0</v>
      </c>
      <c r="AZ22" s="499"/>
      <c r="BA22" s="408">
        <f>Q22*その他の係数!$J22</f>
        <v>0</v>
      </c>
      <c r="BB22" s="408">
        <f>W22*その他の係数!$J22</f>
        <v>0</v>
      </c>
      <c r="BC22" s="408">
        <f>AO22*その他の係数!$J22</f>
        <v>0</v>
      </c>
      <c r="BD22" s="499"/>
      <c r="BE22" s="408">
        <f>Q22*その他の係数!$L22</f>
        <v>0</v>
      </c>
      <c r="BF22" s="408">
        <f>W22*その他の係数!$L22</f>
        <v>0</v>
      </c>
      <c r="BG22" s="408">
        <f>AO22*その他の係数!$L22</f>
        <v>0</v>
      </c>
      <c r="BH22" s="372"/>
      <c r="BI22" s="245" t="s">
        <v>459</v>
      </c>
      <c r="BJ22" s="246"/>
      <c r="BK22" s="246"/>
      <c r="BL22" s="246"/>
      <c r="BM22" s="246"/>
      <c r="BN22" s="246"/>
    </row>
    <row r="23" spans="1:66" s="89" customFormat="1" ht="12.4" customHeight="1">
      <c r="A23" s="395" t="s">
        <v>108</v>
      </c>
      <c r="B23" s="242" t="s">
        <v>39</v>
      </c>
      <c r="C23" s="470"/>
      <c r="D23" s="542">
        <v>8.6643705768600074E-2</v>
      </c>
      <c r="E23" s="398">
        <f t="shared" si="0"/>
        <v>0</v>
      </c>
      <c r="F23" s="542">
        <v>1.5744121851926307E-2</v>
      </c>
      <c r="G23" s="398">
        <f t="shared" si="1"/>
        <v>0</v>
      </c>
      <c r="H23" s="488">
        <f t="shared" si="5"/>
        <v>0</v>
      </c>
      <c r="I23" s="491"/>
      <c r="J23" s="470"/>
      <c r="K23" s="491"/>
      <c r="L23" s="488">
        <f t="shared" si="6"/>
        <v>0</v>
      </c>
      <c r="M23" s="370"/>
      <c r="N23" s="539">
        <f>IF(自給率!E23="",自給率!C23,自給率!E23)</f>
        <v>2.2996098854639047E-2</v>
      </c>
      <c r="O23" s="371"/>
      <c r="P23" s="370"/>
      <c r="Q23" s="488">
        <f t="shared" si="7"/>
        <v>0</v>
      </c>
      <c r="R23" s="370"/>
      <c r="S23" s="493">
        <v>0</v>
      </c>
      <c r="T23" s="491"/>
      <c r="U23" s="494">
        <f>S23*自給率!C23</f>
        <v>0</v>
      </c>
      <c r="V23" s="491"/>
      <c r="W23" s="488">
        <v>0</v>
      </c>
      <c r="X23" s="491"/>
      <c r="Y23" s="488">
        <v>0</v>
      </c>
      <c r="Z23" s="63"/>
      <c r="AA23" s="544">
        <f>その他の係数!F23</f>
        <v>0.25461152512358887</v>
      </c>
      <c r="AB23" s="63"/>
      <c r="AC23" s="493">
        <f t="shared" si="2"/>
        <v>0</v>
      </c>
      <c r="AD23" s="68"/>
      <c r="AE23" s="68"/>
      <c r="AF23" s="63"/>
      <c r="AG23" s="68"/>
      <c r="AH23" s="63"/>
      <c r="AI23" s="547">
        <f>その他の係数!H23</f>
        <v>1.7724848230251646E-2</v>
      </c>
      <c r="AJ23" s="63"/>
      <c r="AK23" s="494">
        <f t="shared" si="3"/>
        <v>0</v>
      </c>
      <c r="AL23" s="491"/>
      <c r="AM23" s="494">
        <f>AK23*自給率!C23</f>
        <v>0</v>
      </c>
      <c r="AN23" s="491"/>
      <c r="AO23" s="488">
        <v>0</v>
      </c>
      <c r="AP23" s="491"/>
      <c r="AQ23" s="488">
        <f t="shared" si="4"/>
        <v>0</v>
      </c>
      <c r="AR23" s="63"/>
      <c r="AS23" s="401">
        <f>Q23*その他の係数!$D23</f>
        <v>0</v>
      </c>
      <c r="AT23" s="401">
        <f>W23*その他の係数!$D23</f>
        <v>0</v>
      </c>
      <c r="AU23" s="401">
        <f>AO23*その他の係数!$D23</f>
        <v>0</v>
      </c>
      <c r="AV23" s="491"/>
      <c r="AW23" s="405">
        <f>Q23*その他の係数!$F23</f>
        <v>0</v>
      </c>
      <c r="AX23" s="405">
        <f>W23*その他の係数!$F23</f>
        <v>0</v>
      </c>
      <c r="AY23" s="405">
        <f>AO23*その他の係数!$F23</f>
        <v>0</v>
      </c>
      <c r="AZ23" s="499"/>
      <c r="BA23" s="408">
        <f>Q23*その他の係数!$J23</f>
        <v>0</v>
      </c>
      <c r="BB23" s="408">
        <f>W23*その他の係数!$J23</f>
        <v>0</v>
      </c>
      <c r="BC23" s="408">
        <f>AO23*その他の係数!$J23</f>
        <v>0</v>
      </c>
      <c r="BD23" s="499"/>
      <c r="BE23" s="408">
        <f>Q23*その他の係数!$L23</f>
        <v>0</v>
      </c>
      <c r="BF23" s="408">
        <f>W23*その他の係数!$L23</f>
        <v>0</v>
      </c>
      <c r="BG23" s="408">
        <f>AO23*その他の係数!$L23</f>
        <v>0</v>
      </c>
      <c r="BH23" s="372"/>
      <c r="BI23" s="245"/>
      <c r="BJ23" s="246"/>
      <c r="BK23" s="246"/>
      <c r="BL23" s="246"/>
      <c r="BM23" s="246"/>
      <c r="BN23" s="246"/>
    </row>
    <row r="24" spans="1:66" s="89" customFormat="1" ht="12.4" customHeight="1">
      <c r="A24" s="395" t="s">
        <v>109</v>
      </c>
      <c r="B24" s="242" t="s">
        <v>28</v>
      </c>
      <c r="C24" s="470"/>
      <c r="D24" s="542">
        <v>0.31630659187034799</v>
      </c>
      <c r="E24" s="398">
        <f t="shared" si="0"/>
        <v>0</v>
      </c>
      <c r="F24" s="542">
        <v>3.5669638098325747E-2</v>
      </c>
      <c r="G24" s="398">
        <f t="shared" si="1"/>
        <v>0</v>
      </c>
      <c r="H24" s="488">
        <f t="shared" si="5"/>
        <v>0</v>
      </c>
      <c r="I24" s="491"/>
      <c r="J24" s="470"/>
      <c r="K24" s="491"/>
      <c r="L24" s="488">
        <f t="shared" si="6"/>
        <v>0</v>
      </c>
      <c r="M24" s="370"/>
      <c r="N24" s="539">
        <f>IF(自給率!E24="",自給率!C24,自給率!E24)</f>
        <v>0.20912721144346758</v>
      </c>
      <c r="O24" s="371"/>
      <c r="P24" s="370"/>
      <c r="Q24" s="488">
        <f t="shared" si="7"/>
        <v>0</v>
      </c>
      <c r="R24" s="370"/>
      <c r="S24" s="493">
        <v>0</v>
      </c>
      <c r="T24" s="491"/>
      <c r="U24" s="494">
        <f>S24*自給率!C24</f>
        <v>0</v>
      </c>
      <c r="V24" s="491"/>
      <c r="W24" s="488">
        <v>0</v>
      </c>
      <c r="X24" s="491"/>
      <c r="Y24" s="488">
        <v>0</v>
      </c>
      <c r="Z24" s="63"/>
      <c r="AA24" s="544">
        <f>その他の係数!F24</f>
        <v>0.20784663776247556</v>
      </c>
      <c r="AB24" s="63"/>
      <c r="AC24" s="493">
        <f t="shared" si="2"/>
        <v>0</v>
      </c>
      <c r="AD24" s="68"/>
      <c r="AE24" s="68"/>
      <c r="AF24" s="63"/>
      <c r="AG24" s="68"/>
      <c r="AH24" s="63"/>
      <c r="AI24" s="547">
        <f>その他の係数!H24</f>
        <v>9.8508134234570281E-3</v>
      </c>
      <c r="AJ24" s="63"/>
      <c r="AK24" s="494">
        <f t="shared" si="3"/>
        <v>0</v>
      </c>
      <c r="AL24" s="491"/>
      <c r="AM24" s="494">
        <f>AK24*自給率!C24</f>
        <v>0</v>
      </c>
      <c r="AN24" s="491"/>
      <c r="AO24" s="488">
        <v>0</v>
      </c>
      <c r="AP24" s="491"/>
      <c r="AQ24" s="488">
        <f t="shared" si="4"/>
        <v>0</v>
      </c>
      <c r="AR24" s="63"/>
      <c r="AS24" s="401">
        <f>Q24*その他の係数!$D24</f>
        <v>0</v>
      </c>
      <c r="AT24" s="401">
        <f>W24*その他の係数!$D24</f>
        <v>0</v>
      </c>
      <c r="AU24" s="401">
        <f>AO24*その他の係数!$D24</f>
        <v>0</v>
      </c>
      <c r="AV24" s="491"/>
      <c r="AW24" s="405">
        <f>Q24*その他の係数!$F24</f>
        <v>0</v>
      </c>
      <c r="AX24" s="405">
        <f>W24*その他の係数!$F24</f>
        <v>0</v>
      </c>
      <c r="AY24" s="405">
        <f>AO24*その他の係数!$F24</f>
        <v>0</v>
      </c>
      <c r="AZ24" s="499"/>
      <c r="BA24" s="408">
        <f>Q24*その他の係数!$J24</f>
        <v>0</v>
      </c>
      <c r="BB24" s="408">
        <f>W24*その他の係数!$J24</f>
        <v>0</v>
      </c>
      <c r="BC24" s="408">
        <f>AO24*その他の係数!$J24</f>
        <v>0</v>
      </c>
      <c r="BD24" s="499"/>
      <c r="BE24" s="408">
        <f>Q24*その他の係数!$L24</f>
        <v>0</v>
      </c>
      <c r="BF24" s="408">
        <f>W24*その他の係数!$L24</f>
        <v>0</v>
      </c>
      <c r="BG24" s="408">
        <f>AO24*その他の係数!$L24</f>
        <v>0</v>
      </c>
      <c r="BH24" s="372"/>
      <c r="BI24" s="246" t="s">
        <v>528</v>
      </c>
      <c r="BJ24" s="246"/>
      <c r="BK24" s="246"/>
      <c r="BL24" s="246"/>
      <c r="BM24" s="246"/>
      <c r="BN24" s="246"/>
    </row>
    <row r="25" spans="1:66" s="89" customFormat="1" ht="12.4" customHeight="1">
      <c r="A25" s="395" t="s">
        <v>110</v>
      </c>
      <c r="B25" s="242" t="s">
        <v>29</v>
      </c>
      <c r="C25" s="470"/>
      <c r="D25" s="542">
        <v>0</v>
      </c>
      <c r="E25" s="398">
        <f t="shared" si="0"/>
        <v>0</v>
      </c>
      <c r="F25" s="542">
        <v>0</v>
      </c>
      <c r="G25" s="398">
        <f t="shared" si="1"/>
        <v>0</v>
      </c>
      <c r="H25" s="488">
        <f t="shared" si="5"/>
        <v>0</v>
      </c>
      <c r="I25" s="491"/>
      <c r="J25" s="470"/>
      <c r="K25" s="491"/>
      <c r="L25" s="488">
        <f t="shared" si="6"/>
        <v>0</v>
      </c>
      <c r="M25" s="370"/>
      <c r="N25" s="539">
        <f>IF(自給率!E25="",自給率!C25,自給率!E25)</f>
        <v>1</v>
      </c>
      <c r="O25" s="371"/>
      <c r="P25" s="370"/>
      <c r="Q25" s="488">
        <f t="shared" si="7"/>
        <v>0</v>
      </c>
      <c r="R25" s="370"/>
      <c r="S25" s="493">
        <v>0</v>
      </c>
      <c r="T25" s="491"/>
      <c r="U25" s="494">
        <f>S25*自給率!C25</f>
        <v>0</v>
      </c>
      <c r="V25" s="491"/>
      <c r="W25" s="488">
        <v>0</v>
      </c>
      <c r="X25" s="491"/>
      <c r="Y25" s="488">
        <v>0</v>
      </c>
      <c r="Z25" s="63"/>
      <c r="AA25" s="544">
        <f>その他の係数!F25</f>
        <v>0.33872757555536642</v>
      </c>
      <c r="AB25" s="63"/>
      <c r="AC25" s="493">
        <f t="shared" si="2"/>
        <v>0</v>
      </c>
      <c r="AD25" s="68"/>
      <c r="AE25" s="68"/>
      <c r="AF25" s="63"/>
      <c r="AG25" s="68"/>
      <c r="AH25" s="63"/>
      <c r="AI25" s="547">
        <f>その他の係数!H25</f>
        <v>0</v>
      </c>
      <c r="AJ25" s="63"/>
      <c r="AK25" s="494">
        <f t="shared" si="3"/>
        <v>0</v>
      </c>
      <c r="AL25" s="491"/>
      <c r="AM25" s="494">
        <f>AK25*自給率!C25</f>
        <v>0</v>
      </c>
      <c r="AN25" s="491"/>
      <c r="AO25" s="488">
        <v>0</v>
      </c>
      <c r="AP25" s="491"/>
      <c r="AQ25" s="488">
        <f t="shared" si="4"/>
        <v>0</v>
      </c>
      <c r="AR25" s="63"/>
      <c r="AS25" s="401">
        <f>Q25*その他の係数!$D25</f>
        <v>0</v>
      </c>
      <c r="AT25" s="401">
        <f>W25*その他の係数!$D25</f>
        <v>0</v>
      </c>
      <c r="AU25" s="401">
        <f>AO25*その他の係数!$D25</f>
        <v>0</v>
      </c>
      <c r="AV25" s="491"/>
      <c r="AW25" s="405">
        <f>Q25*その他の係数!$F25</f>
        <v>0</v>
      </c>
      <c r="AX25" s="405">
        <f>W25*その他の係数!$F25</f>
        <v>0</v>
      </c>
      <c r="AY25" s="405">
        <f>AO25*その他の係数!$F25</f>
        <v>0</v>
      </c>
      <c r="AZ25" s="499"/>
      <c r="BA25" s="408">
        <f>Q25*その他の係数!$J25</f>
        <v>0</v>
      </c>
      <c r="BB25" s="408">
        <f>W25*その他の係数!$J25</f>
        <v>0</v>
      </c>
      <c r="BC25" s="408">
        <f>AO25*その他の係数!$J25</f>
        <v>0</v>
      </c>
      <c r="BD25" s="499"/>
      <c r="BE25" s="408">
        <f>Q25*その他の係数!$L25</f>
        <v>0</v>
      </c>
      <c r="BF25" s="408">
        <f>W25*その他の係数!$L25</f>
        <v>0</v>
      </c>
      <c r="BG25" s="408">
        <f>AO25*その他の係数!$L25</f>
        <v>0</v>
      </c>
      <c r="BH25" s="372"/>
      <c r="BI25" s="285"/>
      <c r="BJ25" s="246"/>
      <c r="BK25" s="246"/>
      <c r="BL25" s="246"/>
      <c r="BM25" s="246"/>
      <c r="BN25" s="246"/>
    </row>
    <row r="26" spans="1:66" s="89" customFormat="1" ht="12.4" customHeight="1">
      <c r="A26" s="395" t="s">
        <v>111</v>
      </c>
      <c r="B26" s="242" t="s">
        <v>30</v>
      </c>
      <c r="C26" s="470"/>
      <c r="D26" s="542">
        <v>0</v>
      </c>
      <c r="E26" s="398">
        <f t="shared" si="0"/>
        <v>0</v>
      </c>
      <c r="F26" s="542">
        <v>0</v>
      </c>
      <c r="G26" s="398">
        <f t="shared" si="1"/>
        <v>0</v>
      </c>
      <c r="H26" s="488">
        <f t="shared" si="5"/>
        <v>0</v>
      </c>
      <c r="I26" s="491"/>
      <c r="J26" s="470"/>
      <c r="K26" s="491"/>
      <c r="L26" s="488">
        <f t="shared" si="6"/>
        <v>0</v>
      </c>
      <c r="M26" s="370"/>
      <c r="N26" s="539">
        <f>IF(自給率!E26="",自給率!C26,自給率!E26)</f>
        <v>0.99991745385670594</v>
      </c>
      <c r="O26" s="371"/>
      <c r="P26" s="370"/>
      <c r="Q26" s="488">
        <f t="shared" si="7"/>
        <v>0</v>
      </c>
      <c r="R26" s="370"/>
      <c r="S26" s="493">
        <v>0</v>
      </c>
      <c r="T26" s="491"/>
      <c r="U26" s="494">
        <f>S26*自給率!C26</f>
        <v>0</v>
      </c>
      <c r="V26" s="491"/>
      <c r="W26" s="488">
        <v>0</v>
      </c>
      <c r="X26" s="491"/>
      <c r="Y26" s="488">
        <v>0</v>
      </c>
      <c r="Z26" s="63"/>
      <c r="AA26" s="544">
        <f>その他の係数!F26</f>
        <v>2.2192717538978855E-2</v>
      </c>
      <c r="AB26" s="63"/>
      <c r="AC26" s="493">
        <f t="shared" si="2"/>
        <v>0</v>
      </c>
      <c r="AD26" s="68"/>
      <c r="AE26" s="68"/>
      <c r="AF26" s="63"/>
      <c r="AG26" s="68"/>
      <c r="AH26" s="63"/>
      <c r="AI26" s="547">
        <f>その他の係数!H26</f>
        <v>2.3468539495365755E-2</v>
      </c>
      <c r="AJ26" s="63"/>
      <c r="AK26" s="494">
        <f t="shared" si="3"/>
        <v>0</v>
      </c>
      <c r="AL26" s="491"/>
      <c r="AM26" s="494">
        <f>AK26*自給率!C26</f>
        <v>0</v>
      </c>
      <c r="AN26" s="491"/>
      <c r="AO26" s="488">
        <v>0</v>
      </c>
      <c r="AP26" s="491"/>
      <c r="AQ26" s="488">
        <f t="shared" si="4"/>
        <v>0</v>
      </c>
      <c r="AR26" s="63"/>
      <c r="AS26" s="401">
        <f>Q26*その他の係数!$D26</f>
        <v>0</v>
      </c>
      <c r="AT26" s="401">
        <f>W26*その他の係数!$D26</f>
        <v>0</v>
      </c>
      <c r="AU26" s="401">
        <f>AO26*その他の係数!$D26</f>
        <v>0</v>
      </c>
      <c r="AV26" s="491"/>
      <c r="AW26" s="405">
        <f>Q26*その他の係数!$F26</f>
        <v>0</v>
      </c>
      <c r="AX26" s="405">
        <f>W26*その他の係数!$F26</f>
        <v>0</v>
      </c>
      <c r="AY26" s="405">
        <f>AO26*その他の係数!$F26</f>
        <v>0</v>
      </c>
      <c r="AZ26" s="499"/>
      <c r="BA26" s="408">
        <f>Q26*その他の係数!$J26</f>
        <v>0</v>
      </c>
      <c r="BB26" s="408">
        <f>W26*その他の係数!$J26</f>
        <v>0</v>
      </c>
      <c r="BC26" s="408">
        <f>AO26*その他の係数!$J26</f>
        <v>0</v>
      </c>
      <c r="BD26" s="499"/>
      <c r="BE26" s="408">
        <f>Q26*その他の係数!$L26</f>
        <v>0</v>
      </c>
      <c r="BF26" s="408">
        <f>W26*その他の係数!$L26</f>
        <v>0</v>
      </c>
      <c r="BG26" s="408">
        <f>AO26*その他の係数!$L26</f>
        <v>0</v>
      </c>
      <c r="BH26" s="372"/>
      <c r="BI26" s="606" t="s">
        <v>605</v>
      </c>
      <c r="BJ26" s="606"/>
      <c r="BK26" s="606"/>
      <c r="BL26" s="606"/>
      <c r="BM26" s="606"/>
      <c r="BN26" s="606"/>
    </row>
    <row r="27" spans="1:66" s="89" customFormat="1" ht="12.4" customHeight="1">
      <c r="A27" s="395" t="s">
        <v>112</v>
      </c>
      <c r="B27" s="242" t="s">
        <v>113</v>
      </c>
      <c r="C27" s="470"/>
      <c r="D27" s="542">
        <v>0</v>
      </c>
      <c r="E27" s="398">
        <f t="shared" si="0"/>
        <v>0</v>
      </c>
      <c r="F27" s="542">
        <v>0</v>
      </c>
      <c r="G27" s="398">
        <f t="shared" si="1"/>
        <v>0</v>
      </c>
      <c r="H27" s="488">
        <f t="shared" si="5"/>
        <v>0</v>
      </c>
      <c r="I27" s="491"/>
      <c r="J27" s="470"/>
      <c r="K27" s="491"/>
      <c r="L27" s="488">
        <f t="shared" si="6"/>
        <v>0</v>
      </c>
      <c r="M27" s="370"/>
      <c r="N27" s="539">
        <f>IF(自給率!E27="",自給率!C27,自給率!E27)</f>
        <v>0.99950037857911789</v>
      </c>
      <c r="O27" s="371"/>
      <c r="P27" s="370"/>
      <c r="Q27" s="488">
        <f t="shared" si="7"/>
        <v>0</v>
      </c>
      <c r="R27" s="370"/>
      <c r="S27" s="493">
        <v>0</v>
      </c>
      <c r="T27" s="491"/>
      <c r="U27" s="494">
        <f>S27*自給率!C27</f>
        <v>0</v>
      </c>
      <c r="V27" s="491"/>
      <c r="W27" s="488">
        <v>0</v>
      </c>
      <c r="X27" s="491"/>
      <c r="Y27" s="488">
        <v>0</v>
      </c>
      <c r="Z27" s="63"/>
      <c r="AA27" s="544">
        <f>その他の係数!F27</f>
        <v>0.11754173549903037</v>
      </c>
      <c r="AB27" s="63"/>
      <c r="AC27" s="493">
        <f t="shared" si="2"/>
        <v>0</v>
      </c>
      <c r="AD27" s="68"/>
      <c r="AE27" s="68"/>
      <c r="AF27" s="63"/>
      <c r="AG27" s="68"/>
      <c r="AH27" s="63"/>
      <c r="AI27" s="547">
        <f>その他の係数!H27</f>
        <v>5.429703436815295E-3</v>
      </c>
      <c r="AJ27" s="63"/>
      <c r="AK27" s="494">
        <f t="shared" si="3"/>
        <v>0</v>
      </c>
      <c r="AL27" s="491"/>
      <c r="AM27" s="494">
        <f>AK27*自給率!C27</f>
        <v>0</v>
      </c>
      <c r="AN27" s="491"/>
      <c r="AO27" s="488">
        <v>0</v>
      </c>
      <c r="AP27" s="491"/>
      <c r="AQ27" s="488">
        <f t="shared" si="4"/>
        <v>0</v>
      </c>
      <c r="AR27" s="63"/>
      <c r="AS27" s="401">
        <f>Q27*その他の係数!$D27</f>
        <v>0</v>
      </c>
      <c r="AT27" s="401">
        <f>W27*その他の係数!$D27</f>
        <v>0</v>
      </c>
      <c r="AU27" s="401">
        <f>AO27*その他の係数!$D27</f>
        <v>0</v>
      </c>
      <c r="AV27" s="491"/>
      <c r="AW27" s="405">
        <f>Q27*その他の係数!$F27</f>
        <v>0</v>
      </c>
      <c r="AX27" s="405">
        <f>W27*その他の係数!$F27</f>
        <v>0</v>
      </c>
      <c r="AY27" s="405">
        <f>AO27*その他の係数!$F27</f>
        <v>0</v>
      </c>
      <c r="AZ27" s="499"/>
      <c r="BA27" s="408">
        <f>Q27*その他の係数!$J27</f>
        <v>0</v>
      </c>
      <c r="BB27" s="408">
        <f>W27*その他の係数!$J27</f>
        <v>0</v>
      </c>
      <c r="BC27" s="408">
        <f>AO27*その他の係数!$J27</f>
        <v>0</v>
      </c>
      <c r="BD27" s="499"/>
      <c r="BE27" s="408">
        <f>Q27*その他の係数!$L27</f>
        <v>0</v>
      </c>
      <c r="BF27" s="408">
        <f>W27*その他の係数!$L27</f>
        <v>0</v>
      </c>
      <c r="BG27" s="408">
        <f>AO27*その他の係数!$L27</f>
        <v>0</v>
      </c>
      <c r="BH27" s="372"/>
      <c r="BI27" s="606"/>
      <c r="BJ27" s="606"/>
      <c r="BK27" s="606"/>
      <c r="BL27" s="606"/>
      <c r="BM27" s="606"/>
      <c r="BN27" s="606"/>
    </row>
    <row r="28" spans="1:66" s="89" customFormat="1" ht="12.4" customHeight="1">
      <c r="A28" s="395" t="s">
        <v>114</v>
      </c>
      <c r="B28" s="242" t="s">
        <v>115</v>
      </c>
      <c r="C28" s="470"/>
      <c r="D28" s="539">
        <v>0</v>
      </c>
      <c r="E28" s="398">
        <f t="shared" si="0"/>
        <v>0</v>
      </c>
      <c r="F28" s="539">
        <v>0</v>
      </c>
      <c r="G28" s="398">
        <f t="shared" si="1"/>
        <v>0</v>
      </c>
      <c r="H28" s="488">
        <f t="shared" si="5"/>
        <v>0</v>
      </c>
      <c r="I28" s="491"/>
      <c r="J28" s="470"/>
      <c r="K28" s="491"/>
      <c r="L28" s="488">
        <f t="shared" si="6"/>
        <v>0</v>
      </c>
      <c r="M28" s="370"/>
      <c r="N28" s="539">
        <f>IF(自給率!E28="",自給率!C28,自給率!E28)</f>
        <v>0.73807809969407956</v>
      </c>
      <c r="O28" s="371"/>
      <c r="P28" s="370"/>
      <c r="Q28" s="488">
        <f t="shared" si="7"/>
        <v>0</v>
      </c>
      <c r="R28" s="370"/>
      <c r="S28" s="493">
        <v>0</v>
      </c>
      <c r="T28" s="491"/>
      <c r="U28" s="494">
        <f>S28*自給率!C28</f>
        <v>0</v>
      </c>
      <c r="V28" s="491"/>
      <c r="W28" s="488">
        <v>0</v>
      </c>
      <c r="X28" s="491"/>
      <c r="Y28" s="488">
        <v>0</v>
      </c>
      <c r="Z28" s="63"/>
      <c r="AA28" s="544">
        <f>その他の係数!F28</f>
        <v>0.47148131972843133</v>
      </c>
      <c r="AB28" s="63"/>
      <c r="AC28" s="493">
        <f t="shared" si="2"/>
        <v>0</v>
      </c>
      <c r="AD28" s="68"/>
      <c r="AE28" s="68"/>
      <c r="AF28" s="63"/>
      <c r="AG28" s="68"/>
      <c r="AH28" s="63"/>
      <c r="AI28" s="547">
        <f>その他の係数!H28</f>
        <v>9.2522194972590951E-4</v>
      </c>
      <c r="AJ28" s="63"/>
      <c r="AK28" s="494">
        <f t="shared" si="3"/>
        <v>0</v>
      </c>
      <c r="AL28" s="491"/>
      <c r="AM28" s="494">
        <f>AK28*自給率!C28</f>
        <v>0</v>
      </c>
      <c r="AN28" s="491"/>
      <c r="AO28" s="488">
        <v>0</v>
      </c>
      <c r="AP28" s="491"/>
      <c r="AQ28" s="488">
        <f t="shared" si="4"/>
        <v>0</v>
      </c>
      <c r="AR28" s="63"/>
      <c r="AS28" s="401">
        <f>Q28*その他の係数!$D28</f>
        <v>0</v>
      </c>
      <c r="AT28" s="401">
        <f>W28*その他の係数!$D28</f>
        <v>0</v>
      </c>
      <c r="AU28" s="401">
        <f>AO28*その他の係数!$D28</f>
        <v>0</v>
      </c>
      <c r="AV28" s="491"/>
      <c r="AW28" s="405">
        <f>Q28*その他の係数!$F28</f>
        <v>0</v>
      </c>
      <c r="AX28" s="405">
        <f>W28*その他の係数!$F28</f>
        <v>0</v>
      </c>
      <c r="AY28" s="405">
        <f>AO28*その他の係数!$F28</f>
        <v>0</v>
      </c>
      <c r="AZ28" s="499"/>
      <c r="BA28" s="408">
        <f>Q28*その他の係数!$J28</f>
        <v>0</v>
      </c>
      <c r="BB28" s="408">
        <f>W28*その他の係数!$J28</f>
        <v>0</v>
      </c>
      <c r="BC28" s="408">
        <f>AO28*その他の係数!$J28</f>
        <v>0</v>
      </c>
      <c r="BD28" s="499"/>
      <c r="BE28" s="408">
        <f>Q28*その他の係数!$L28</f>
        <v>0</v>
      </c>
      <c r="BF28" s="408">
        <f>W28*その他の係数!$L28</f>
        <v>0</v>
      </c>
      <c r="BG28" s="408">
        <f>AO28*その他の係数!$L28</f>
        <v>0</v>
      </c>
      <c r="BH28" s="372"/>
    </row>
    <row r="29" spans="1:66" s="89" customFormat="1" ht="12.4" customHeight="1">
      <c r="A29" s="395" t="s">
        <v>116</v>
      </c>
      <c r="B29" s="242" t="s">
        <v>31</v>
      </c>
      <c r="C29" s="470"/>
      <c r="D29" s="392"/>
      <c r="E29" s="398"/>
      <c r="F29" s="392"/>
      <c r="G29" s="398"/>
      <c r="H29" s="488">
        <f>C29+E42</f>
        <v>0</v>
      </c>
      <c r="I29" s="491"/>
      <c r="J29" s="470"/>
      <c r="K29" s="491"/>
      <c r="L29" s="488">
        <f t="shared" si="6"/>
        <v>0</v>
      </c>
      <c r="M29" s="370"/>
      <c r="N29" s="539">
        <f>IF(自給率!E29="",自給率!C29,自給率!E29)</f>
        <v>0.58263107321270136</v>
      </c>
      <c r="O29" s="371"/>
      <c r="P29" s="370"/>
      <c r="Q29" s="488">
        <f t="shared" si="7"/>
        <v>0</v>
      </c>
      <c r="R29" s="370"/>
      <c r="S29" s="493">
        <v>0</v>
      </c>
      <c r="T29" s="491"/>
      <c r="U29" s="494">
        <f>S29*自給率!C29</f>
        <v>0</v>
      </c>
      <c r="V29" s="491"/>
      <c r="W29" s="488">
        <v>0</v>
      </c>
      <c r="X29" s="491"/>
      <c r="Y29" s="488">
        <v>0</v>
      </c>
      <c r="Z29" s="63"/>
      <c r="AA29" s="544">
        <f>その他の係数!F29</f>
        <v>0.42785248080016192</v>
      </c>
      <c r="AB29" s="63"/>
      <c r="AC29" s="493">
        <f t="shared" si="2"/>
        <v>0</v>
      </c>
      <c r="AD29" s="68"/>
      <c r="AE29" s="68"/>
      <c r="AF29" s="63"/>
      <c r="AG29" s="68"/>
      <c r="AH29" s="63"/>
      <c r="AI29" s="547">
        <f>その他の係数!H29</f>
        <v>0.15953116440133749</v>
      </c>
      <c r="AJ29" s="63"/>
      <c r="AK29" s="494">
        <f t="shared" si="3"/>
        <v>0</v>
      </c>
      <c r="AL29" s="491"/>
      <c r="AM29" s="494">
        <f>AK29*自給率!C29</f>
        <v>0</v>
      </c>
      <c r="AN29" s="491"/>
      <c r="AO29" s="488">
        <v>0</v>
      </c>
      <c r="AP29" s="491"/>
      <c r="AQ29" s="488">
        <f t="shared" si="4"/>
        <v>0</v>
      </c>
      <c r="AR29" s="63"/>
      <c r="AS29" s="401">
        <f>Q29*その他の係数!$D29</f>
        <v>0</v>
      </c>
      <c r="AT29" s="401">
        <f>W29*その他の係数!$D29</f>
        <v>0</v>
      </c>
      <c r="AU29" s="401">
        <f>AO29*その他の係数!$D29</f>
        <v>0</v>
      </c>
      <c r="AV29" s="491"/>
      <c r="AW29" s="405">
        <f>Q29*その他の係数!$F29</f>
        <v>0</v>
      </c>
      <c r="AX29" s="405">
        <f>W29*その他の係数!$F29</f>
        <v>0</v>
      </c>
      <c r="AY29" s="405">
        <f>AO29*その他の係数!$F29</f>
        <v>0</v>
      </c>
      <c r="AZ29" s="499"/>
      <c r="BA29" s="408">
        <f>Q29*その他の係数!$J29</f>
        <v>0</v>
      </c>
      <c r="BB29" s="408">
        <f>W29*その他の係数!$J29</f>
        <v>0</v>
      </c>
      <c r="BC29" s="408">
        <f>AO29*その他の係数!$J29</f>
        <v>0</v>
      </c>
      <c r="BD29" s="499"/>
      <c r="BE29" s="408">
        <f>Q29*その他の係数!$L29</f>
        <v>0</v>
      </c>
      <c r="BF29" s="408">
        <f>W29*その他の係数!$L29</f>
        <v>0</v>
      </c>
      <c r="BG29" s="408">
        <f>AO29*その他の係数!$L29</f>
        <v>0</v>
      </c>
      <c r="BH29" s="372"/>
    </row>
    <row r="30" spans="1:66" s="89" customFormat="1" ht="12" customHeight="1">
      <c r="A30" s="395" t="s">
        <v>117</v>
      </c>
      <c r="B30" s="242" t="s">
        <v>32</v>
      </c>
      <c r="C30" s="470"/>
      <c r="D30" s="542">
        <v>0</v>
      </c>
      <c r="E30" s="398">
        <f>C30*D30</f>
        <v>0</v>
      </c>
      <c r="F30" s="542">
        <v>0</v>
      </c>
      <c r="G30" s="398">
        <f>C30*F30</f>
        <v>0</v>
      </c>
      <c r="H30" s="488">
        <f t="shared" si="5"/>
        <v>0</v>
      </c>
      <c r="I30" s="491"/>
      <c r="J30" s="470"/>
      <c r="K30" s="491"/>
      <c r="L30" s="488">
        <f t="shared" si="6"/>
        <v>0</v>
      </c>
      <c r="M30" s="370"/>
      <c r="N30" s="539">
        <f>IF(自給率!E30="",自給率!C30,自給率!E30)</f>
        <v>0.61899832463870763</v>
      </c>
      <c r="O30" s="371"/>
      <c r="P30" s="370"/>
      <c r="Q30" s="488">
        <f t="shared" si="7"/>
        <v>0</v>
      </c>
      <c r="R30" s="370"/>
      <c r="S30" s="493">
        <v>0</v>
      </c>
      <c r="T30" s="491"/>
      <c r="U30" s="494">
        <f>S30*自給率!C30</f>
        <v>0</v>
      </c>
      <c r="V30" s="491"/>
      <c r="W30" s="488">
        <v>0</v>
      </c>
      <c r="X30" s="491"/>
      <c r="Y30" s="488">
        <v>0</v>
      </c>
      <c r="Z30" s="63"/>
      <c r="AA30" s="544">
        <f>その他の係数!F30</f>
        <v>0.30773919730588684</v>
      </c>
      <c r="AB30" s="63"/>
      <c r="AC30" s="493">
        <f t="shared" si="2"/>
        <v>0</v>
      </c>
      <c r="AD30" s="68"/>
      <c r="AE30" s="68"/>
      <c r="AF30" s="63"/>
      <c r="AG30" s="68"/>
      <c r="AH30" s="63"/>
      <c r="AI30" s="547">
        <f>その他の係数!H30</f>
        <v>5.6097791542741207E-2</v>
      </c>
      <c r="AJ30" s="63"/>
      <c r="AK30" s="494">
        <f t="shared" si="3"/>
        <v>0</v>
      </c>
      <c r="AL30" s="491"/>
      <c r="AM30" s="494">
        <f>AK30*自給率!C30</f>
        <v>0</v>
      </c>
      <c r="AN30" s="491"/>
      <c r="AO30" s="488">
        <v>0</v>
      </c>
      <c r="AP30" s="491"/>
      <c r="AQ30" s="488">
        <f t="shared" si="4"/>
        <v>0</v>
      </c>
      <c r="AR30" s="63"/>
      <c r="AS30" s="401">
        <f>Q30*その他の係数!$D30</f>
        <v>0</v>
      </c>
      <c r="AT30" s="401">
        <f>W30*その他の係数!$D30</f>
        <v>0</v>
      </c>
      <c r="AU30" s="401">
        <f>AO30*その他の係数!$D30</f>
        <v>0</v>
      </c>
      <c r="AV30" s="491"/>
      <c r="AW30" s="405">
        <f>Q30*その他の係数!$F30</f>
        <v>0</v>
      </c>
      <c r="AX30" s="405">
        <f>W30*その他の係数!$F30</f>
        <v>0</v>
      </c>
      <c r="AY30" s="405">
        <f>AO30*その他の係数!$F30</f>
        <v>0</v>
      </c>
      <c r="AZ30" s="499"/>
      <c r="BA30" s="408">
        <f>Q30*その他の係数!$J30</f>
        <v>0</v>
      </c>
      <c r="BB30" s="408">
        <f>W30*その他の係数!$J30</f>
        <v>0</v>
      </c>
      <c r="BC30" s="408">
        <f>AO30*その他の係数!$J30</f>
        <v>0</v>
      </c>
      <c r="BD30" s="499"/>
      <c r="BE30" s="408">
        <f>Q30*その他の係数!$L30</f>
        <v>0</v>
      </c>
      <c r="BF30" s="408">
        <f>W30*その他の係数!$L30</f>
        <v>0</v>
      </c>
      <c r="BG30" s="408">
        <f>AO30*その他の係数!$L30</f>
        <v>0</v>
      </c>
      <c r="BH30" s="372"/>
    </row>
    <row r="31" spans="1:66" s="89" customFormat="1" ht="12.4" customHeight="1">
      <c r="A31" s="395" t="s">
        <v>118</v>
      </c>
      <c r="B31" s="242" t="s">
        <v>33</v>
      </c>
      <c r="C31" s="470"/>
      <c r="D31" s="539">
        <v>0</v>
      </c>
      <c r="E31" s="398">
        <f>C31*D31</f>
        <v>0</v>
      </c>
      <c r="F31" s="539">
        <v>0</v>
      </c>
      <c r="G31" s="398">
        <f>C31*F31</f>
        <v>0</v>
      </c>
      <c r="H31" s="488">
        <f t="shared" si="5"/>
        <v>0</v>
      </c>
      <c r="I31" s="491"/>
      <c r="J31" s="470"/>
      <c r="K31" s="491"/>
      <c r="L31" s="488">
        <f t="shared" si="6"/>
        <v>0</v>
      </c>
      <c r="M31" s="370"/>
      <c r="N31" s="539">
        <f>IF(自給率!E31="",自給率!C31,自給率!E31)</f>
        <v>0.98655146621074963</v>
      </c>
      <c r="O31" s="371"/>
      <c r="P31" s="370"/>
      <c r="Q31" s="488">
        <f t="shared" si="7"/>
        <v>0</v>
      </c>
      <c r="R31" s="370"/>
      <c r="S31" s="493">
        <v>0</v>
      </c>
      <c r="T31" s="491"/>
      <c r="U31" s="494">
        <f>S31*自給率!C31</f>
        <v>0</v>
      </c>
      <c r="V31" s="491"/>
      <c r="W31" s="488">
        <v>0</v>
      </c>
      <c r="X31" s="491"/>
      <c r="Y31" s="488">
        <v>0</v>
      </c>
      <c r="Z31" s="63"/>
      <c r="AA31" s="544">
        <f>その他の係数!F31</f>
        <v>5.3927218119864694E-2</v>
      </c>
      <c r="AB31" s="63"/>
      <c r="AC31" s="493">
        <f t="shared" si="2"/>
        <v>0</v>
      </c>
      <c r="AD31" s="68"/>
      <c r="AE31" s="68"/>
      <c r="AF31" s="63"/>
      <c r="AG31" s="68"/>
      <c r="AH31" s="63"/>
      <c r="AI31" s="547">
        <f>その他の係数!H31</f>
        <v>0.20584342778427867</v>
      </c>
      <c r="AJ31" s="63"/>
      <c r="AK31" s="494">
        <f t="shared" si="3"/>
        <v>0</v>
      </c>
      <c r="AL31" s="491"/>
      <c r="AM31" s="494">
        <f>AK31*自給率!C31</f>
        <v>0</v>
      </c>
      <c r="AN31" s="491"/>
      <c r="AO31" s="488">
        <v>0</v>
      </c>
      <c r="AP31" s="491"/>
      <c r="AQ31" s="488">
        <f t="shared" si="4"/>
        <v>0</v>
      </c>
      <c r="AR31" s="63"/>
      <c r="AS31" s="401">
        <f>Q31*その他の係数!$D31</f>
        <v>0</v>
      </c>
      <c r="AT31" s="401">
        <f>W31*その他の係数!$D31</f>
        <v>0</v>
      </c>
      <c r="AU31" s="401">
        <f>AO31*その他の係数!$D31</f>
        <v>0</v>
      </c>
      <c r="AV31" s="491"/>
      <c r="AW31" s="405">
        <f>Q31*その他の係数!$F31</f>
        <v>0</v>
      </c>
      <c r="AX31" s="405">
        <f>W31*その他の係数!$F31</f>
        <v>0</v>
      </c>
      <c r="AY31" s="405">
        <f>AO31*その他の係数!$F31</f>
        <v>0</v>
      </c>
      <c r="AZ31" s="499"/>
      <c r="BA31" s="408">
        <f>Q31*その他の係数!$J31</f>
        <v>0</v>
      </c>
      <c r="BB31" s="408">
        <f>W31*その他の係数!$J31</f>
        <v>0</v>
      </c>
      <c r="BC31" s="408">
        <f>AO31*その他の係数!$J31</f>
        <v>0</v>
      </c>
      <c r="BD31" s="499"/>
      <c r="BE31" s="408">
        <f>Q31*その他の係数!$L31</f>
        <v>0</v>
      </c>
      <c r="BF31" s="408">
        <f>W31*その他の係数!$L31</f>
        <v>0</v>
      </c>
      <c r="BG31" s="408">
        <f>AO31*その他の係数!$L31</f>
        <v>0</v>
      </c>
      <c r="BH31" s="372"/>
    </row>
    <row r="32" spans="1:66" s="89" customFormat="1" ht="12.4" customHeight="1">
      <c r="A32" s="395" t="s">
        <v>119</v>
      </c>
      <c r="B32" s="242" t="s">
        <v>120</v>
      </c>
      <c r="C32" s="470"/>
      <c r="D32" s="392"/>
      <c r="E32" s="398"/>
      <c r="F32" s="392" t="s">
        <v>533</v>
      </c>
      <c r="G32" s="398"/>
      <c r="H32" s="488">
        <f>C32+G42</f>
        <v>0</v>
      </c>
      <c r="I32" s="499"/>
      <c r="J32" s="470"/>
      <c r="K32" s="499"/>
      <c r="L32" s="488">
        <f t="shared" si="6"/>
        <v>0</v>
      </c>
      <c r="M32" s="370"/>
      <c r="N32" s="539">
        <f>IF(自給率!E32="",自給率!C32,自給率!E32)</f>
        <v>0.65908563791183594</v>
      </c>
      <c r="O32" s="371"/>
      <c r="P32" s="370"/>
      <c r="Q32" s="488">
        <f t="shared" si="7"/>
        <v>0</v>
      </c>
      <c r="R32" s="370"/>
      <c r="S32" s="493">
        <v>0</v>
      </c>
      <c r="T32" s="491"/>
      <c r="U32" s="494">
        <f>S32*自給率!C32</f>
        <v>0</v>
      </c>
      <c r="V32" s="491"/>
      <c r="W32" s="488">
        <v>0</v>
      </c>
      <c r="X32" s="491"/>
      <c r="Y32" s="488">
        <v>0</v>
      </c>
      <c r="Z32" s="63"/>
      <c r="AA32" s="544">
        <f>その他の係数!F32</f>
        <v>0.23910355560162574</v>
      </c>
      <c r="AB32" s="63"/>
      <c r="AC32" s="493">
        <f t="shared" si="2"/>
        <v>0</v>
      </c>
      <c r="AD32" s="68"/>
      <c r="AE32" s="68"/>
      <c r="AF32" s="63"/>
      <c r="AG32" s="68"/>
      <c r="AH32" s="63"/>
      <c r="AI32" s="547">
        <f>その他の係数!H32</f>
        <v>5.4003822179885037E-2</v>
      </c>
      <c r="AJ32" s="63"/>
      <c r="AK32" s="494">
        <f t="shared" si="3"/>
        <v>0</v>
      </c>
      <c r="AL32" s="491"/>
      <c r="AM32" s="494">
        <f>AK32*自給率!C32</f>
        <v>0</v>
      </c>
      <c r="AN32" s="491"/>
      <c r="AO32" s="488">
        <v>0</v>
      </c>
      <c r="AP32" s="491"/>
      <c r="AQ32" s="488">
        <f t="shared" si="4"/>
        <v>0</v>
      </c>
      <c r="AR32" s="63"/>
      <c r="AS32" s="401">
        <f>Q32*その他の係数!$D32</f>
        <v>0</v>
      </c>
      <c r="AT32" s="401">
        <f>W32*その他の係数!$D32</f>
        <v>0</v>
      </c>
      <c r="AU32" s="401">
        <f>AO32*その他の係数!$D32</f>
        <v>0</v>
      </c>
      <c r="AV32" s="491"/>
      <c r="AW32" s="405">
        <f>Q32*その他の係数!$F32</f>
        <v>0</v>
      </c>
      <c r="AX32" s="405">
        <f>W32*その他の係数!$F32</f>
        <v>0</v>
      </c>
      <c r="AY32" s="405">
        <f>AO32*その他の係数!$F32</f>
        <v>0</v>
      </c>
      <c r="AZ32" s="499"/>
      <c r="BA32" s="408">
        <f>Q32*その他の係数!$J32</f>
        <v>0</v>
      </c>
      <c r="BB32" s="408">
        <f>W32*その他の係数!$J32</f>
        <v>0</v>
      </c>
      <c r="BC32" s="408">
        <f>AO32*その他の係数!$J32</f>
        <v>0</v>
      </c>
      <c r="BD32" s="499"/>
      <c r="BE32" s="408">
        <f>Q32*その他の係数!$L32</f>
        <v>0</v>
      </c>
      <c r="BF32" s="408">
        <f>W32*その他の係数!$L32</f>
        <v>0</v>
      </c>
      <c r="BG32" s="408">
        <f>AO32*その他の係数!$L32</f>
        <v>0</v>
      </c>
      <c r="BH32" s="372"/>
    </row>
    <row r="33" spans="1:74" s="89" customFormat="1" ht="12.4" customHeight="1">
      <c r="A33" s="395" t="s">
        <v>121</v>
      </c>
      <c r="B33" s="242" t="s">
        <v>122</v>
      </c>
      <c r="C33" s="470"/>
      <c r="D33" s="542">
        <v>4.1768910156901172E-2</v>
      </c>
      <c r="E33" s="398">
        <f t="shared" ref="E33:E41" si="8">C33*D33</f>
        <v>0</v>
      </c>
      <c r="F33" s="542">
        <v>4.1083551813920855E-3</v>
      </c>
      <c r="G33" s="398">
        <f t="shared" ref="G33:G41" si="9">C33*F33</f>
        <v>0</v>
      </c>
      <c r="H33" s="488">
        <f t="shared" si="5"/>
        <v>0</v>
      </c>
      <c r="I33" s="491"/>
      <c r="J33" s="470"/>
      <c r="K33" s="491"/>
      <c r="L33" s="488">
        <f t="shared" si="6"/>
        <v>0</v>
      </c>
      <c r="M33" s="370"/>
      <c r="N33" s="539">
        <f>IF(自給率!E33="",自給率!C33,自給率!E33)</f>
        <v>0.58809967447800937</v>
      </c>
      <c r="O33" s="371"/>
      <c r="P33" s="370"/>
      <c r="Q33" s="488">
        <f t="shared" si="7"/>
        <v>0</v>
      </c>
      <c r="R33" s="370"/>
      <c r="S33" s="493">
        <v>0</v>
      </c>
      <c r="T33" s="491"/>
      <c r="U33" s="494">
        <f>S33*自給率!C33</f>
        <v>0</v>
      </c>
      <c r="V33" s="491"/>
      <c r="W33" s="488">
        <v>0</v>
      </c>
      <c r="X33" s="491"/>
      <c r="Y33" s="488">
        <v>0</v>
      </c>
      <c r="Z33" s="63"/>
      <c r="AA33" s="544">
        <f>その他の係数!F33</f>
        <v>0.13993914505181182</v>
      </c>
      <c r="AB33" s="63"/>
      <c r="AC33" s="493">
        <f t="shared" si="2"/>
        <v>0</v>
      </c>
      <c r="AD33" s="68"/>
      <c r="AE33" s="68"/>
      <c r="AF33" s="63"/>
      <c r="AG33" s="68"/>
      <c r="AH33" s="63"/>
      <c r="AI33" s="547">
        <f>その他の係数!H33</f>
        <v>4.4818636058389094E-2</v>
      </c>
      <c r="AJ33" s="63"/>
      <c r="AK33" s="494">
        <f t="shared" si="3"/>
        <v>0</v>
      </c>
      <c r="AL33" s="491"/>
      <c r="AM33" s="494">
        <f>AK33*自給率!C33</f>
        <v>0</v>
      </c>
      <c r="AN33" s="491"/>
      <c r="AO33" s="488">
        <v>0</v>
      </c>
      <c r="AP33" s="491"/>
      <c r="AQ33" s="488">
        <f t="shared" si="4"/>
        <v>0</v>
      </c>
      <c r="AR33" s="63"/>
      <c r="AS33" s="401">
        <f>Q33*その他の係数!$D33</f>
        <v>0</v>
      </c>
      <c r="AT33" s="401">
        <f>W33*その他の係数!$D33</f>
        <v>0</v>
      </c>
      <c r="AU33" s="401">
        <f>AO33*その他の係数!$D33</f>
        <v>0</v>
      </c>
      <c r="AV33" s="491"/>
      <c r="AW33" s="405">
        <f>Q33*その他の係数!$F33</f>
        <v>0</v>
      </c>
      <c r="AX33" s="405">
        <f>W33*その他の係数!$F33</f>
        <v>0</v>
      </c>
      <c r="AY33" s="405">
        <f>AO33*その他の係数!$F33</f>
        <v>0</v>
      </c>
      <c r="AZ33" s="499"/>
      <c r="BA33" s="408">
        <f>Q33*その他の係数!$J33</f>
        <v>0</v>
      </c>
      <c r="BB33" s="408">
        <f>W33*その他の係数!$J33</f>
        <v>0</v>
      </c>
      <c r="BC33" s="408">
        <f>AO33*その他の係数!$J33</f>
        <v>0</v>
      </c>
      <c r="BD33" s="499"/>
      <c r="BE33" s="408">
        <f>Q33*その他の係数!$L33</f>
        <v>0</v>
      </c>
      <c r="BF33" s="408">
        <f>W33*その他の係数!$L33</f>
        <v>0</v>
      </c>
      <c r="BG33" s="408">
        <f>AO33*その他の係数!$L33</f>
        <v>0</v>
      </c>
      <c r="BH33" s="372"/>
    </row>
    <row r="34" spans="1:74" s="89" customFormat="1" ht="12.4" customHeight="1">
      <c r="A34" s="395" t="s">
        <v>123</v>
      </c>
      <c r="B34" s="242" t="s">
        <v>34</v>
      </c>
      <c r="C34" s="470"/>
      <c r="D34" s="542">
        <v>0</v>
      </c>
      <c r="E34" s="398">
        <f t="shared" si="8"/>
        <v>0</v>
      </c>
      <c r="F34" s="542">
        <v>0</v>
      </c>
      <c r="G34" s="398">
        <f t="shared" si="9"/>
        <v>0</v>
      </c>
      <c r="H34" s="488">
        <f t="shared" si="5"/>
        <v>0</v>
      </c>
      <c r="I34" s="491"/>
      <c r="J34" s="470"/>
      <c r="K34" s="491"/>
      <c r="L34" s="488">
        <f t="shared" si="6"/>
        <v>0</v>
      </c>
      <c r="M34" s="370"/>
      <c r="N34" s="539">
        <f>IF(自給率!E34="",自給率!C34,自給率!E34)</f>
        <v>1</v>
      </c>
      <c r="O34" s="371"/>
      <c r="P34" s="370"/>
      <c r="Q34" s="488">
        <f t="shared" si="7"/>
        <v>0</v>
      </c>
      <c r="R34" s="370"/>
      <c r="S34" s="493">
        <v>0</v>
      </c>
      <c r="T34" s="491"/>
      <c r="U34" s="494">
        <f>S34*自給率!C34</f>
        <v>0</v>
      </c>
      <c r="V34" s="491"/>
      <c r="W34" s="488">
        <v>0</v>
      </c>
      <c r="X34" s="491"/>
      <c r="Y34" s="488">
        <v>0</v>
      </c>
      <c r="Z34" s="63"/>
      <c r="AA34" s="544">
        <f>その他の係数!F34</f>
        <v>0.36390342760476391</v>
      </c>
      <c r="AB34" s="63"/>
      <c r="AC34" s="493">
        <f t="shared" si="2"/>
        <v>0</v>
      </c>
      <c r="AD34" s="68"/>
      <c r="AE34" s="68"/>
      <c r="AF34" s="63"/>
      <c r="AG34" s="68"/>
      <c r="AH34" s="63"/>
      <c r="AI34" s="547">
        <f>その他の係数!H34</f>
        <v>3.610591085112351E-3</v>
      </c>
      <c r="AJ34" s="63"/>
      <c r="AK34" s="494">
        <f t="shared" si="3"/>
        <v>0</v>
      </c>
      <c r="AL34" s="491"/>
      <c r="AM34" s="494">
        <f>AK34*自給率!C34</f>
        <v>0</v>
      </c>
      <c r="AN34" s="491"/>
      <c r="AO34" s="488">
        <v>0</v>
      </c>
      <c r="AP34" s="491"/>
      <c r="AQ34" s="488">
        <f t="shared" si="4"/>
        <v>0</v>
      </c>
      <c r="AR34" s="63"/>
      <c r="AS34" s="401">
        <f>Q34*その他の係数!$D34</f>
        <v>0</v>
      </c>
      <c r="AT34" s="401">
        <f>W34*その他の係数!$D34</f>
        <v>0</v>
      </c>
      <c r="AU34" s="401">
        <f>AO34*その他の係数!$D34</f>
        <v>0</v>
      </c>
      <c r="AV34" s="491"/>
      <c r="AW34" s="405">
        <f>Q34*その他の係数!$F34</f>
        <v>0</v>
      </c>
      <c r="AX34" s="405">
        <f>W34*その他の係数!$F34</f>
        <v>0</v>
      </c>
      <c r="AY34" s="405">
        <f>AO34*その他の係数!$F34</f>
        <v>0</v>
      </c>
      <c r="AZ34" s="499"/>
      <c r="BA34" s="408">
        <f>Q34*その他の係数!$J34</f>
        <v>0</v>
      </c>
      <c r="BB34" s="408">
        <f>W34*その他の係数!$J34</f>
        <v>0</v>
      </c>
      <c r="BC34" s="408">
        <f>AO34*その他の係数!$J34</f>
        <v>0</v>
      </c>
      <c r="BD34" s="499"/>
      <c r="BE34" s="408">
        <f>Q34*その他の係数!$L34</f>
        <v>0</v>
      </c>
      <c r="BF34" s="408">
        <f>W34*その他の係数!$L34</f>
        <v>0</v>
      </c>
      <c r="BG34" s="408">
        <f>AO34*その他の係数!$L34</f>
        <v>0</v>
      </c>
      <c r="BH34" s="372"/>
    </row>
    <row r="35" spans="1:74" s="89" customFormat="1" ht="12.4" customHeight="1">
      <c r="A35" s="395" t="s">
        <v>124</v>
      </c>
      <c r="B35" s="242" t="s">
        <v>35</v>
      </c>
      <c r="C35" s="470"/>
      <c r="D35" s="542">
        <v>0</v>
      </c>
      <c r="E35" s="398">
        <f t="shared" si="8"/>
        <v>0</v>
      </c>
      <c r="F35" s="542">
        <v>1.3798717042961616E-5</v>
      </c>
      <c r="G35" s="398">
        <f t="shared" si="9"/>
        <v>0</v>
      </c>
      <c r="H35" s="488">
        <f t="shared" si="5"/>
        <v>0</v>
      </c>
      <c r="I35" s="491"/>
      <c r="J35" s="470"/>
      <c r="K35" s="491"/>
      <c r="L35" s="488">
        <f t="shared" si="6"/>
        <v>0</v>
      </c>
      <c r="M35" s="370"/>
      <c r="N35" s="539">
        <f>IF(自給率!E35="",自給率!C35,自給率!E35)</f>
        <v>0.82701631150388732</v>
      </c>
      <c r="O35" s="371"/>
      <c r="P35" s="370"/>
      <c r="Q35" s="488">
        <f t="shared" si="7"/>
        <v>0</v>
      </c>
      <c r="R35" s="370"/>
      <c r="S35" s="493">
        <v>0</v>
      </c>
      <c r="T35" s="491"/>
      <c r="U35" s="494">
        <f>S35*自給率!C35</f>
        <v>0</v>
      </c>
      <c r="V35" s="491"/>
      <c r="W35" s="488">
        <v>0</v>
      </c>
      <c r="X35" s="491"/>
      <c r="Y35" s="488">
        <v>0</v>
      </c>
      <c r="Z35" s="63"/>
      <c r="AA35" s="544">
        <f>その他の係数!F35</f>
        <v>0.52966884424368033</v>
      </c>
      <c r="AB35" s="63"/>
      <c r="AC35" s="493">
        <f t="shared" si="2"/>
        <v>0</v>
      </c>
      <c r="AD35" s="68"/>
      <c r="AE35" s="68"/>
      <c r="AF35" s="63"/>
      <c r="AG35" s="68"/>
      <c r="AH35" s="63"/>
      <c r="AI35" s="547">
        <f>その他の係数!H35</f>
        <v>3.4011605312862313E-2</v>
      </c>
      <c r="AJ35" s="63"/>
      <c r="AK35" s="494">
        <f t="shared" si="3"/>
        <v>0</v>
      </c>
      <c r="AL35" s="491"/>
      <c r="AM35" s="494">
        <f>AK35*自給率!C35</f>
        <v>0</v>
      </c>
      <c r="AN35" s="491"/>
      <c r="AO35" s="488">
        <v>0</v>
      </c>
      <c r="AP35" s="491"/>
      <c r="AQ35" s="488">
        <f t="shared" si="4"/>
        <v>0</v>
      </c>
      <c r="AR35" s="63"/>
      <c r="AS35" s="401">
        <f>Q35*その他の係数!$D35</f>
        <v>0</v>
      </c>
      <c r="AT35" s="401">
        <f>W35*その他の係数!$D35</f>
        <v>0</v>
      </c>
      <c r="AU35" s="401">
        <f>AO35*その他の係数!$D35</f>
        <v>0</v>
      </c>
      <c r="AV35" s="491"/>
      <c r="AW35" s="405">
        <f>Q35*その他の係数!$F35</f>
        <v>0</v>
      </c>
      <c r="AX35" s="405">
        <f>W35*その他の係数!$F35</f>
        <v>0</v>
      </c>
      <c r="AY35" s="405">
        <f>AO35*その他の係数!$F35</f>
        <v>0</v>
      </c>
      <c r="AZ35" s="499"/>
      <c r="BA35" s="408">
        <f>Q35*その他の係数!$J35</f>
        <v>0</v>
      </c>
      <c r="BB35" s="408">
        <f>W35*その他の係数!$J35</f>
        <v>0</v>
      </c>
      <c r="BC35" s="408">
        <f>AO35*その他の係数!$J35</f>
        <v>0</v>
      </c>
      <c r="BD35" s="499"/>
      <c r="BE35" s="408">
        <f>Q35*その他の係数!$L35</f>
        <v>0</v>
      </c>
      <c r="BF35" s="408">
        <f>W35*その他の係数!$L35</f>
        <v>0</v>
      </c>
      <c r="BG35" s="408">
        <f>AO35*その他の係数!$L35</f>
        <v>0</v>
      </c>
      <c r="BH35" s="372"/>
    </row>
    <row r="36" spans="1:74" s="89" customFormat="1" ht="12.4" customHeight="1">
      <c r="A36" s="395" t="s">
        <v>125</v>
      </c>
      <c r="B36" s="242" t="s">
        <v>126</v>
      </c>
      <c r="C36" s="470"/>
      <c r="D36" s="542">
        <v>0</v>
      </c>
      <c r="E36" s="398">
        <f t="shared" si="8"/>
        <v>0</v>
      </c>
      <c r="F36" s="542">
        <v>0</v>
      </c>
      <c r="G36" s="398">
        <f t="shared" si="9"/>
        <v>0</v>
      </c>
      <c r="H36" s="488">
        <f t="shared" si="5"/>
        <v>0</v>
      </c>
      <c r="I36" s="491"/>
      <c r="J36" s="470"/>
      <c r="K36" s="491"/>
      <c r="L36" s="488">
        <f t="shared" si="6"/>
        <v>0</v>
      </c>
      <c r="M36" s="370"/>
      <c r="N36" s="539">
        <f>IF(自給率!E36="",自給率!C36,自給率!E36)</f>
        <v>0.97605143820059237</v>
      </c>
      <c r="O36" s="371"/>
      <c r="P36" s="370"/>
      <c r="Q36" s="488">
        <f t="shared" si="7"/>
        <v>0</v>
      </c>
      <c r="R36" s="370"/>
      <c r="S36" s="493">
        <v>0</v>
      </c>
      <c r="T36" s="491"/>
      <c r="U36" s="494">
        <f>S36*自給率!C36</f>
        <v>0</v>
      </c>
      <c r="V36" s="491"/>
      <c r="W36" s="488">
        <v>0</v>
      </c>
      <c r="X36" s="491"/>
      <c r="Y36" s="488">
        <v>0</v>
      </c>
      <c r="Z36" s="63"/>
      <c r="AA36" s="544">
        <f>その他の係数!F36</f>
        <v>0.47641730689111667</v>
      </c>
      <c r="AB36" s="63"/>
      <c r="AC36" s="493">
        <f t="shared" si="2"/>
        <v>0</v>
      </c>
      <c r="AD36" s="68"/>
      <c r="AE36" s="68"/>
      <c r="AF36" s="63"/>
      <c r="AG36" s="68"/>
      <c r="AH36" s="63"/>
      <c r="AI36" s="547">
        <f>その他の係数!H36</f>
        <v>4.7048151344553701E-2</v>
      </c>
      <c r="AJ36" s="63"/>
      <c r="AK36" s="494">
        <f t="shared" si="3"/>
        <v>0</v>
      </c>
      <c r="AL36" s="491"/>
      <c r="AM36" s="494">
        <f>AK36*自給率!C36</f>
        <v>0</v>
      </c>
      <c r="AN36" s="491"/>
      <c r="AO36" s="488">
        <v>0</v>
      </c>
      <c r="AP36" s="491"/>
      <c r="AQ36" s="488">
        <f t="shared" si="4"/>
        <v>0</v>
      </c>
      <c r="AR36" s="63"/>
      <c r="AS36" s="401">
        <f>Q36*その他の係数!$D36</f>
        <v>0</v>
      </c>
      <c r="AT36" s="401">
        <f>W36*その他の係数!$D36</f>
        <v>0</v>
      </c>
      <c r="AU36" s="401">
        <f>AO36*その他の係数!$D36</f>
        <v>0</v>
      </c>
      <c r="AV36" s="491"/>
      <c r="AW36" s="405">
        <f>Q36*その他の係数!$F36</f>
        <v>0</v>
      </c>
      <c r="AX36" s="405">
        <f>W36*その他の係数!$F36</f>
        <v>0</v>
      </c>
      <c r="AY36" s="405">
        <f>AO36*その他の係数!$F36</f>
        <v>0</v>
      </c>
      <c r="AZ36" s="499"/>
      <c r="BA36" s="408">
        <f>Q36*その他の係数!$J36</f>
        <v>0</v>
      </c>
      <c r="BB36" s="408">
        <f>W36*その他の係数!$J36</f>
        <v>0</v>
      </c>
      <c r="BC36" s="408">
        <f>AO36*その他の係数!$J36</f>
        <v>0</v>
      </c>
      <c r="BD36" s="499"/>
      <c r="BE36" s="408">
        <f>Q36*その他の係数!$L36</f>
        <v>0</v>
      </c>
      <c r="BF36" s="408">
        <f>W36*その他の係数!$L36</f>
        <v>0</v>
      </c>
      <c r="BG36" s="408">
        <f>AO36*その他の係数!$L36</f>
        <v>0</v>
      </c>
      <c r="BH36" s="372"/>
    </row>
    <row r="37" spans="1:74" s="89" customFormat="1" ht="12.4" customHeight="1">
      <c r="A37" s="395" t="s">
        <v>127</v>
      </c>
      <c r="B37" s="242" t="s">
        <v>532</v>
      </c>
      <c r="C37" s="470"/>
      <c r="D37" s="542">
        <v>0</v>
      </c>
      <c r="E37" s="398">
        <f t="shared" si="8"/>
        <v>0</v>
      </c>
      <c r="F37" s="542">
        <v>0</v>
      </c>
      <c r="G37" s="398">
        <f t="shared" si="9"/>
        <v>0</v>
      </c>
      <c r="H37" s="488">
        <f t="shared" si="5"/>
        <v>0</v>
      </c>
      <c r="I37" s="491"/>
      <c r="J37" s="470"/>
      <c r="K37" s="491"/>
      <c r="L37" s="488">
        <f t="shared" si="6"/>
        <v>0</v>
      </c>
      <c r="M37" s="370"/>
      <c r="N37" s="539">
        <f>IF(自給率!E37="",自給率!C37,自給率!E37)</f>
        <v>0.69784562971432573</v>
      </c>
      <c r="O37" s="371"/>
      <c r="P37" s="370"/>
      <c r="Q37" s="488">
        <f t="shared" si="7"/>
        <v>0</v>
      </c>
      <c r="R37" s="370"/>
      <c r="S37" s="493">
        <v>0</v>
      </c>
      <c r="T37" s="491"/>
      <c r="U37" s="494">
        <f>S37*自給率!C37</f>
        <v>0</v>
      </c>
      <c r="V37" s="491"/>
      <c r="W37" s="488">
        <v>0</v>
      </c>
      <c r="X37" s="491"/>
      <c r="Y37" s="488">
        <v>0</v>
      </c>
      <c r="Z37" s="63"/>
      <c r="AA37" s="544">
        <f>その他の係数!F37</f>
        <v>0.47478082847661346</v>
      </c>
      <c r="AB37" s="63"/>
      <c r="AC37" s="493">
        <f t="shared" si="2"/>
        <v>0</v>
      </c>
      <c r="AD37" s="68"/>
      <c r="AE37" s="68"/>
      <c r="AF37" s="63"/>
      <c r="AG37" s="68"/>
      <c r="AH37" s="63"/>
      <c r="AI37" s="547">
        <f>その他の係数!H37</f>
        <v>8.1117780532324341E-3</v>
      </c>
      <c r="AJ37" s="63"/>
      <c r="AK37" s="494">
        <f t="shared" si="3"/>
        <v>0</v>
      </c>
      <c r="AL37" s="491"/>
      <c r="AM37" s="494">
        <f>AK37*自給率!C37</f>
        <v>0</v>
      </c>
      <c r="AN37" s="491"/>
      <c r="AO37" s="488">
        <v>0</v>
      </c>
      <c r="AP37" s="491"/>
      <c r="AQ37" s="488">
        <f t="shared" si="4"/>
        <v>0</v>
      </c>
      <c r="AR37" s="63"/>
      <c r="AS37" s="401">
        <f>Q37*その他の係数!$D37</f>
        <v>0</v>
      </c>
      <c r="AT37" s="401">
        <f>W37*その他の係数!$D37</f>
        <v>0</v>
      </c>
      <c r="AU37" s="401">
        <f>AO37*その他の係数!$D37</f>
        <v>0</v>
      </c>
      <c r="AV37" s="491"/>
      <c r="AW37" s="405">
        <f>Q37*その他の係数!$F37</f>
        <v>0</v>
      </c>
      <c r="AX37" s="405">
        <f>W37*その他の係数!$F37</f>
        <v>0</v>
      </c>
      <c r="AY37" s="405">
        <f>AO37*その他の係数!$F37</f>
        <v>0</v>
      </c>
      <c r="AZ37" s="499"/>
      <c r="BA37" s="408">
        <f>Q37*その他の係数!$J37</f>
        <v>0</v>
      </c>
      <c r="BB37" s="408">
        <f>W37*その他の係数!$J37</f>
        <v>0</v>
      </c>
      <c r="BC37" s="408">
        <f>AO37*その他の係数!$J37</f>
        <v>0</v>
      </c>
      <c r="BD37" s="499"/>
      <c r="BE37" s="408">
        <f>Q37*その他の係数!$L37</f>
        <v>0</v>
      </c>
      <c r="BF37" s="408">
        <f>W37*その他の係数!$L37</f>
        <v>0</v>
      </c>
      <c r="BG37" s="408">
        <f>AO37*その他の係数!$L37</f>
        <v>0</v>
      </c>
      <c r="BH37" s="372"/>
    </row>
    <row r="38" spans="1:74" s="89" customFormat="1" ht="12.4" customHeight="1">
      <c r="A38" s="395" t="s">
        <v>128</v>
      </c>
      <c r="B38" s="242" t="s">
        <v>36</v>
      </c>
      <c r="C38" s="470"/>
      <c r="D38" s="542">
        <v>0</v>
      </c>
      <c r="E38" s="398">
        <f t="shared" si="8"/>
        <v>0</v>
      </c>
      <c r="F38" s="542">
        <v>0</v>
      </c>
      <c r="G38" s="398">
        <f t="shared" si="9"/>
        <v>0</v>
      </c>
      <c r="H38" s="488">
        <f t="shared" si="5"/>
        <v>0</v>
      </c>
      <c r="I38" s="491"/>
      <c r="J38" s="470"/>
      <c r="K38" s="491"/>
      <c r="L38" s="488">
        <f t="shared" si="6"/>
        <v>0</v>
      </c>
      <c r="M38" s="370"/>
      <c r="N38" s="539">
        <f>IF(自給率!E38="",自給率!C38,自給率!E38)</f>
        <v>0.48865575760539726</v>
      </c>
      <c r="O38" s="371"/>
      <c r="P38" s="370"/>
      <c r="Q38" s="488">
        <f t="shared" si="7"/>
        <v>0</v>
      </c>
      <c r="R38" s="370"/>
      <c r="S38" s="493">
        <v>0</v>
      </c>
      <c r="T38" s="491"/>
      <c r="U38" s="494">
        <f>S38*自給率!C38</f>
        <v>0</v>
      </c>
      <c r="V38" s="491"/>
      <c r="W38" s="488">
        <v>0</v>
      </c>
      <c r="X38" s="491"/>
      <c r="Y38" s="488">
        <v>0</v>
      </c>
      <c r="Z38" s="63"/>
      <c r="AA38" s="544">
        <f>その他の係数!F38</f>
        <v>0.35965210692297156</v>
      </c>
      <c r="AB38" s="63"/>
      <c r="AC38" s="493">
        <f t="shared" si="2"/>
        <v>0</v>
      </c>
      <c r="AD38" s="68"/>
      <c r="AE38" s="68"/>
      <c r="AF38" s="63"/>
      <c r="AG38" s="68"/>
      <c r="AH38" s="63"/>
      <c r="AI38" s="547">
        <f>その他の係数!H38</f>
        <v>1.3823801595192638E-2</v>
      </c>
      <c r="AJ38" s="63"/>
      <c r="AK38" s="494">
        <f t="shared" si="3"/>
        <v>0</v>
      </c>
      <c r="AL38" s="491"/>
      <c r="AM38" s="494">
        <f>AK38*自給率!C38</f>
        <v>0</v>
      </c>
      <c r="AN38" s="491"/>
      <c r="AO38" s="488">
        <v>0</v>
      </c>
      <c r="AP38" s="491"/>
      <c r="AQ38" s="488">
        <f t="shared" si="4"/>
        <v>0</v>
      </c>
      <c r="AR38" s="63"/>
      <c r="AS38" s="401">
        <f>Q38*その他の係数!$D38</f>
        <v>0</v>
      </c>
      <c r="AT38" s="401">
        <f>W38*その他の係数!$D38</f>
        <v>0</v>
      </c>
      <c r="AU38" s="401">
        <f>AO38*その他の係数!$D38</f>
        <v>0</v>
      </c>
      <c r="AV38" s="491"/>
      <c r="AW38" s="405">
        <f>Q38*その他の係数!$F38</f>
        <v>0</v>
      </c>
      <c r="AX38" s="405">
        <f>W38*その他の係数!$F38</f>
        <v>0</v>
      </c>
      <c r="AY38" s="405">
        <f>AO38*その他の係数!$F38</f>
        <v>0</v>
      </c>
      <c r="AZ38" s="499"/>
      <c r="BA38" s="408">
        <f>Q38*その他の係数!$J38</f>
        <v>0</v>
      </c>
      <c r="BB38" s="408">
        <f>W38*その他の係数!$J38</f>
        <v>0</v>
      </c>
      <c r="BC38" s="408">
        <f>AO38*その他の係数!$J38</f>
        <v>0</v>
      </c>
      <c r="BD38" s="499"/>
      <c r="BE38" s="408">
        <f>Q38*その他の係数!$L38</f>
        <v>0</v>
      </c>
      <c r="BF38" s="408">
        <f>W38*その他の係数!$L38</f>
        <v>0</v>
      </c>
      <c r="BG38" s="408">
        <f>AO38*その他の係数!$L38</f>
        <v>0</v>
      </c>
      <c r="BH38" s="372"/>
    </row>
    <row r="39" spans="1:74" s="89" customFormat="1" ht="12.4" customHeight="1">
      <c r="A39" s="395" t="s">
        <v>129</v>
      </c>
      <c r="B39" s="242" t="s">
        <v>37</v>
      </c>
      <c r="C39" s="470"/>
      <c r="D39" s="542">
        <v>1.7652529534375841E-5</v>
      </c>
      <c r="E39" s="398">
        <f t="shared" si="8"/>
        <v>0</v>
      </c>
      <c r="F39" s="542">
        <v>6.2586241076423432E-6</v>
      </c>
      <c r="G39" s="398">
        <f t="shared" si="9"/>
        <v>0</v>
      </c>
      <c r="H39" s="488">
        <f t="shared" si="5"/>
        <v>0</v>
      </c>
      <c r="I39" s="491"/>
      <c r="J39" s="470"/>
      <c r="K39" s="491"/>
      <c r="L39" s="488">
        <f t="shared" si="6"/>
        <v>0</v>
      </c>
      <c r="M39" s="370"/>
      <c r="N39" s="539">
        <f>IF(自給率!E39="",自給率!C39,自給率!E39)</f>
        <v>0.73158082934247126</v>
      </c>
      <c r="O39" s="371"/>
      <c r="P39" s="370"/>
      <c r="Q39" s="488">
        <f t="shared" si="7"/>
        <v>0</v>
      </c>
      <c r="R39" s="370"/>
      <c r="S39" s="493">
        <v>0</v>
      </c>
      <c r="T39" s="491"/>
      <c r="U39" s="494">
        <f>S39*自給率!C39</f>
        <v>0</v>
      </c>
      <c r="V39" s="491"/>
      <c r="W39" s="488">
        <v>0</v>
      </c>
      <c r="X39" s="491"/>
      <c r="Y39" s="488">
        <v>0</v>
      </c>
      <c r="Z39" s="63"/>
      <c r="AA39" s="544">
        <f>その他の係数!F39</f>
        <v>0.25933765762950345</v>
      </c>
      <c r="AB39" s="63"/>
      <c r="AC39" s="493">
        <f t="shared" si="2"/>
        <v>0</v>
      </c>
      <c r="AD39" s="68"/>
      <c r="AE39" s="68"/>
      <c r="AF39" s="63"/>
      <c r="AG39" s="68"/>
      <c r="AH39" s="63"/>
      <c r="AI39" s="547">
        <f>その他の係数!H39</f>
        <v>0.14226506112879095</v>
      </c>
      <c r="AJ39" s="63"/>
      <c r="AK39" s="494">
        <f t="shared" si="3"/>
        <v>0</v>
      </c>
      <c r="AL39" s="491"/>
      <c r="AM39" s="494">
        <f>AK39*自給率!C39</f>
        <v>0</v>
      </c>
      <c r="AN39" s="491"/>
      <c r="AO39" s="488">
        <v>0</v>
      </c>
      <c r="AP39" s="491"/>
      <c r="AQ39" s="488">
        <f t="shared" si="4"/>
        <v>0</v>
      </c>
      <c r="AR39" s="63"/>
      <c r="AS39" s="401">
        <f>Q39*その他の係数!$D39</f>
        <v>0</v>
      </c>
      <c r="AT39" s="401">
        <f>W39*その他の係数!$D39</f>
        <v>0</v>
      </c>
      <c r="AU39" s="401">
        <f>AO39*その他の係数!$D39</f>
        <v>0</v>
      </c>
      <c r="AV39" s="491"/>
      <c r="AW39" s="405">
        <f>Q39*その他の係数!$F39</f>
        <v>0</v>
      </c>
      <c r="AX39" s="405">
        <f>W39*その他の係数!$F39</f>
        <v>0</v>
      </c>
      <c r="AY39" s="405">
        <f>AO39*その他の係数!$F39</f>
        <v>0</v>
      </c>
      <c r="AZ39" s="499"/>
      <c r="BA39" s="408">
        <f>Q39*その他の係数!$J39</f>
        <v>0</v>
      </c>
      <c r="BB39" s="408">
        <f>W39*その他の係数!$J39</f>
        <v>0</v>
      </c>
      <c r="BC39" s="408">
        <f>AO39*その他の係数!$J39</f>
        <v>0</v>
      </c>
      <c r="BD39" s="499"/>
      <c r="BE39" s="408">
        <f>Q39*その他の係数!$L39</f>
        <v>0</v>
      </c>
      <c r="BF39" s="408">
        <f>W39*その他の係数!$L39</f>
        <v>0</v>
      </c>
      <c r="BG39" s="408">
        <f>AO39*その他の係数!$L39</f>
        <v>0</v>
      </c>
      <c r="BH39" s="372"/>
    </row>
    <row r="40" spans="1:74" s="89" customFormat="1" ht="12.4" customHeight="1">
      <c r="A40" s="395" t="s">
        <v>130</v>
      </c>
      <c r="B40" s="242" t="s">
        <v>38</v>
      </c>
      <c r="C40" s="470"/>
      <c r="D40" s="542">
        <v>0</v>
      </c>
      <c r="E40" s="398">
        <f t="shared" si="8"/>
        <v>0</v>
      </c>
      <c r="F40" s="542">
        <v>0</v>
      </c>
      <c r="G40" s="398">
        <f t="shared" si="9"/>
        <v>0</v>
      </c>
      <c r="H40" s="488">
        <f t="shared" si="5"/>
        <v>0</v>
      </c>
      <c r="I40" s="491"/>
      <c r="J40" s="470"/>
      <c r="K40" s="491"/>
      <c r="L40" s="488">
        <f t="shared" si="6"/>
        <v>0</v>
      </c>
      <c r="M40" s="370"/>
      <c r="N40" s="539">
        <f>IF(自給率!E40="",自給率!C40,自給率!E40)</f>
        <v>1</v>
      </c>
      <c r="O40" s="371"/>
      <c r="P40" s="370"/>
      <c r="Q40" s="488">
        <f t="shared" si="7"/>
        <v>0</v>
      </c>
      <c r="R40" s="370"/>
      <c r="S40" s="493">
        <v>0</v>
      </c>
      <c r="T40" s="491"/>
      <c r="U40" s="494">
        <f>S40*自給率!C40</f>
        <v>0</v>
      </c>
      <c r="V40" s="491"/>
      <c r="W40" s="488">
        <v>0</v>
      </c>
      <c r="X40" s="491"/>
      <c r="Y40" s="488">
        <v>0</v>
      </c>
      <c r="Z40" s="63"/>
      <c r="AA40" s="544">
        <f>その他の係数!F40</f>
        <v>0</v>
      </c>
      <c r="AB40" s="63"/>
      <c r="AC40" s="493">
        <f t="shared" si="2"/>
        <v>0</v>
      </c>
      <c r="AD40" s="68"/>
      <c r="AE40" s="68"/>
      <c r="AF40" s="63"/>
      <c r="AG40" s="68"/>
      <c r="AH40" s="63"/>
      <c r="AI40" s="547">
        <f>その他の係数!H40</f>
        <v>0</v>
      </c>
      <c r="AJ40" s="63"/>
      <c r="AK40" s="494">
        <f t="shared" si="3"/>
        <v>0</v>
      </c>
      <c r="AL40" s="491"/>
      <c r="AM40" s="494">
        <f>AK40*自給率!C40</f>
        <v>0</v>
      </c>
      <c r="AN40" s="491"/>
      <c r="AO40" s="488">
        <v>0</v>
      </c>
      <c r="AP40" s="491"/>
      <c r="AQ40" s="488">
        <f t="shared" si="4"/>
        <v>0</v>
      </c>
      <c r="AR40" s="63"/>
      <c r="AS40" s="402">
        <f>Q40*その他の係数!$D40</f>
        <v>0</v>
      </c>
      <c r="AT40" s="402">
        <f>W40*その他の係数!$D40</f>
        <v>0</v>
      </c>
      <c r="AU40" s="402">
        <f>AO40*その他の係数!$D40</f>
        <v>0</v>
      </c>
      <c r="AV40" s="491"/>
      <c r="AW40" s="405">
        <f>Q40*その他の係数!$F40</f>
        <v>0</v>
      </c>
      <c r="AX40" s="405">
        <f>W40*その他の係数!$F40</f>
        <v>0</v>
      </c>
      <c r="AY40" s="405">
        <f>AO40*その他の係数!$F40</f>
        <v>0</v>
      </c>
      <c r="AZ40" s="499"/>
      <c r="BA40" s="408">
        <f>Q40*その他の係数!$J40</f>
        <v>0</v>
      </c>
      <c r="BB40" s="408">
        <f>W40*その他の係数!$J40</f>
        <v>0</v>
      </c>
      <c r="BC40" s="408">
        <f>AO40*その他の係数!$J40</f>
        <v>0</v>
      </c>
      <c r="BD40" s="499"/>
      <c r="BE40" s="408">
        <f>Q40*その他の係数!$L40</f>
        <v>0</v>
      </c>
      <c r="BF40" s="408">
        <f>W40*その他の係数!$L40</f>
        <v>0</v>
      </c>
      <c r="BG40" s="408">
        <f>AO40*その他の係数!$L40</f>
        <v>0</v>
      </c>
      <c r="BH40" s="372"/>
      <c r="BI40" s="373"/>
      <c r="BJ40" s="373"/>
      <c r="BK40" s="373"/>
      <c r="BL40" s="373"/>
      <c r="BM40" s="373"/>
      <c r="BN40" s="373"/>
      <c r="BO40" s="373"/>
    </row>
    <row r="41" spans="1:74" s="373" customFormat="1" ht="12.4" customHeight="1">
      <c r="A41" s="396" t="s">
        <v>131</v>
      </c>
      <c r="B41" s="243" t="s">
        <v>13</v>
      </c>
      <c r="C41" s="471"/>
      <c r="D41" s="542">
        <v>2.3505125679551809E-2</v>
      </c>
      <c r="E41" s="399">
        <f t="shared" si="8"/>
        <v>0</v>
      </c>
      <c r="F41" s="542">
        <v>3.0097892967934352E-2</v>
      </c>
      <c r="G41" s="398">
        <f t="shared" si="9"/>
        <v>0</v>
      </c>
      <c r="H41" s="488">
        <f t="shared" si="5"/>
        <v>0</v>
      </c>
      <c r="I41" s="503"/>
      <c r="J41" s="471"/>
      <c r="K41" s="503"/>
      <c r="L41" s="488">
        <f t="shared" si="6"/>
        <v>0</v>
      </c>
      <c r="M41" s="370"/>
      <c r="N41" s="540">
        <f>IF(自給率!E41="",自給率!C41,自給率!E41)</f>
        <v>0.98393082853675362</v>
      </c>
      <c r="O41" s="374"/>
      <c r="P41" s="370"/>
      <c r="Q41" s="489">
        <f t="shared" si="7"/>
        <v>0</v>
      </c>
      <c r="R41" s="370"/>
      <c r="S41" s="495">
        <v>0</v>
      </c>
      <c r="T41" s="491"/>
      <c r="U41" s="496">
        <f>S41*自給率!C41</f>
        <v>0</v>
      </c>
      <c r="V41" s="491"/>
      <c r="W41" s="489">
        <v>0</v>
      </c>
      <c r="X41" s="491"/>
      <c r="Y41" s="489">
        <v>0</v>
      </c>
      <c r="Z41" s="63"/>
      <c r="AA41" s="545">
        <f>その他の係数!F41</f>
        <v>1.2081147683466773E-2</v>
      </c>
      <c r="AB41" s="63"/>
      <c r="AC41" s="497">
        <f t="shared" si="2"/>
        <v>0</v>
      </c>
      <c r="AD41" s="68"/>
      <c r="AE41" s="68"/>
      <c r="AF41" s="63"/>
      <c r="AG41" s="68"/>
      <c r="AH41" s="130"/>
      <c r="AI41" s="548">
        <f>その他の係数!H41</f>
        <v>3.0390256614788974E-5</v>
      </c>
      <c r="AJ41" s="63"/>
      <c r="AK41" s="496">
        <f t="shared" si="3"/>
        <v>0</v>
      </c>
      <c r="AL41" s="491"/>
      <c r="AM41" s="496">
        <f>AK41*自給率!C41</f>
        <v>0</v>
      </c>
      <c r="AN41" s="491"/>
      <c r="AO41" s="489">
        <v>0</v>
      </c>
      <c r="AP41" s="491"/>
      <c r="AQ41" s="489">
        <f t="shared" si="4"/>
        <v>0</v>
      </c>
      <c r="AR41" s="63"/>
      <c r="AS41" s="403">
        <f>Q41*その他の係数!$D41</f>
        <v>0</v>
      </c>
      <c r="AT41" s="403">
        <f>W41*その他の係数!$D41</f>
        <v>0</v>
      </c>
      <c r="AU41" s="403">
        <f>AO41*その他の係数!$D41</f>
        <v>0</v>
      </c>
      <c r="AV41" s="491"/>
      <c r="AW41" s="406">
        <f>Q41*その他の係数!$F41</f>
        <v>0</v>
      </c>
      <c r="AX41" s="406">
        <f>W41*その他の係数!$F41</f>
        <v>0</v>
      </c>
      <c r="AY41" s="406">
        <f>AO41*その他の係数!$F41</f>
        <v>0</v>
      </c>
      <c r="AZ41" s="499"/>
      <c r="BA41" s="409">
        <f>Q41*その他の係数!$J41</f>
        <v>0</v>
      </c>
      <c r="BB41" s="409">
        <f>W41*その他の係数!$J41</f>
        <v>0</v>
      </c>
      <c r="BC41" s="409">
        <f>AO41*その他の係数!$J41</f>
        <v>0</v>
      </c>
      <c r="BD41" s="499"/>
      <c r="BE41" s="409">
        <f>Q41*その他の係数!$L41</f>
        <v>0</v>
      </c>
      <c r="BF41" s="409">
        <f>W41*その他の係数!$L41</f>
        <v>0</v>
      </c>
      <c r="BG41" s="409">
        <f>AO41*その他の係数!$L41</f>
        <v>0</v>
      </c>
      <c r="BH41" s="372"/>
      <c r="BI41" s="89"/>
      <c r="BJ41" s="89"/>
      <c r="BK41" s="89"/>
      <c r="BL41" s="89"/>
      <c r="BM41" s="89"/>
      <c r="BN41" s="89"/>
      <c r="BO41" s="89"/>
      <c r="BP41" s="89"/>
      <c r="BQ41" s="89"/>
      <c r="BR41" s="89"/>
      <c r="BS41" s="89"/>
      <c r="BT41" s="89"/>
      <c r="BU41" s="89"/>
      <c r="BV41" s="89"/>
    </row>
    <row r="42" spans="1:74" s="89" customFormat="1" ht="12.4" customHeight="1">
      <c r="A42" s="356"/>
      <c r="B42" s="375" t="s">
        <v>458</v>
      </c>
      <c r="C42" s="391">
        <f>SUM(C5:C41)</f>
        <v>0</v>
      </c>
      <c r="D42" s="376"/>
      <c r="E42" s="382">
        <f>SUM(E5:E41)</f>
        <v>0</v>
      </c>
      <c r="F42" s="377"/>
      <c r="G42" s="382">
        <f>SUM(G5:G41)</f>
        <v>0</v>
      </c>
      <c r="H42" s="381">
        <f>SUM(H5:H41)</f>
        <v>0</v>
      </c>
      <c r="I42" s="491"/>
      <c r="J42" s="391">
        <f>SUM(J5:J41)</f>
        <v>0</v>
      </c>
      <c r="K42" s="491"/>
      <c r="L42" s="381">
        <f>SUM(L5:L41)</f>
        <v>0</v>
      </c>
      <c r="M42" s="379"/>
      <c r="N42" s="380"/>
      <c r="O42" s="378"/>
      <c r="P42" s="378"/>
      <c r="Q42" s="381">
        <f>SUM(Q5:Q41)</f>
        <v>0</v>
      </c>
      <c r="R42" s="379"/>
      <c r="S42" s="382">
        <f>SUM(S5:S41)</f>
        <v>0</v>
      </c>
      <c r="T42" s="491"/>
      <c r="U42" s="382">
        <f>SUM(U5:U41)</f>
        <v>0</v>
      </c>
      <c r="V42" s="491"/>
      <c r="W42" s="381">
        <f>SUM(W5:W41)</f>
        <v>0</v>
      </c>
      <c r="X42" s="491"/>
      <c r="Y42" s="381">
        <f>SUM(Y5:Y41)</f>
        <v>0</v>
      </c>
      <c r="Z42" s="378"/>
      <c r="AA42" s="232"/>
      <c r="AB42" s="232"/>
      <c r="AC42" s="382">
        <f>SUM(AC5:AC41)</f>
        <v>0</v>
      </c>
      <c r="AD42" s="380"/>
      <c r="AE42" s="504">
        <f>消費転換率!D8</f>
        <v>0.59084995483812164</v>
      </c>
      <c r="AF42" s="378"/>
      <c r="AG42" s="383">
        <f>AC42*AE42</f>
        <v>0</v>
      </c>
      <c r="AH42" s="378"/>
      <c r="AI42" s="549">
        <f>SUM(AI5:AI41)</f>
        <v>1</v>
      </c>
      <c r="AJ42" s="378"/>
      <c r="AK42" s="382">
        <f>SUM(AK5:AK41)</f>
        <v>0</v>
      </c>
      <c r="AL42" s="491"/>
      <c r="AM42" s="383">
        <f>SUM(AM5:AM41)</f>
        <v>0</v>
      </c>
      <c r="AN42" s="491"/>
      <c r="AO42" s="381">
        <f>SUM(AO5:AO41)</f>
        <v>0</v>
      </c>
      <c r="AP42" s="491"/>
      <c r="AQ42" s="381">
        <f>SUM(AQ5:AQ41)</f>
        <v>0</v>
      </c>
      <c r="AR42" s="378"/>
      <c r="AS42" s="500">
        <f>SUM(AS5:AS41)</f>
        <v>0</v>
      </c>
      <c r="AT42" s="500">
        <f>SUM(AT5:AT41)</f>
        <v>0</v>
      </c>
      <c r="AU42" s="500">
        <f>SUM(AU5:AU41)</f>
        <v>0</v>
      </c>
      <c r="AV42" s="491"/>
      <c r="AW42" s="501">
        <f>SUM(AW5:AW41)</f>
        <v>0</v>
      </c>
      <c r="AX42" s="501">
        <f>SUM(AX5:AX41)</f>
        <v>0</v>
      </c>
      <c r="AY42" s="501">
        <f>SUM(AY5:AY41)</f>
        <v>0</v>
      </c>
      <c r="AZ42" s="499"/>
      <c r="BA42" s="502">
        <f>SUM(BA5:BA41)</f>
        <v>0</v>
      </c>
      <c r="BB42" s="502">
        <f>SUM(BB5:BB41)</f>
        <v>0</v>
      </c>
      <c r="BC42" s="502">
        <f>SUM(BC5:BC41)</f>
        <v>0</v>
      </c>
      <c r="BD42" s="499"/>
      <c r="BE42" s="502">
        <f>SUM(BE5:BE41)</f>
        <v>0</v>
      </c>
      <c r="BF42" s="502">
        <f>SUM(BF5:BF41)</f>
        <v>0</v>
      </c>
      <c r="BG42" s="502">
        <f>SUM(BG5:BG41)</f>
        <v>0</v>
      </c>
      <c r="BH42" s="379"/>
      <c r="BP42" s="373"/>
      <c r="BQ42" s="373"/>
      <c r="BR42" s="373"/>
      <c r="BS42" s="373"/>
      <c r="BT42" s="373"/>
      <c r="BU42" s="373"/>
      <c r="BV42" s="373"/>
    </row>
    <row r="43" spans="1:74" ht="19.899999999999999" customHeight="1">
      <c r="A43" s="63"/>
      <c r="B43" s="32"/>
      <c r="AI43" s="67"/>
    </row>
    <row r="44" spans="1:74">
      <c r="A44" s="63"/>
      <c r="B44" s="32"/>
      <c r="Q44" s="32"/>
      <c r="AI44" s="67"/>
      <c r="AK44" s="34"/>
    </row>
    <row r="45" spans="1:74">
      <c r="A45" s="63"/>
      <c r="B45" s="32"/>
      <c r="AI45" s="67"/>
    </row>
    <row r="46" spans="1:74">
      <c r="A46" s="63"/>
      <c r="B46" s="32"/>
      <c r="AI46" s="67"/>
    </row>
    <row r="47" spans="1:74">
      <c r="A47" s="63"/>
      <c r="B47" s="32"/>
      <c r="AI47" s="67"/>
    </row>
    <row r="48" spans="1:74">
      <c r="A48" s="63"/>
      <c r="B48" s="32"/>
      <c r="AI48" s="67"/>
    </row>
    <row r="49" spans="1:2">
      <c r="A49" s="63"/>
      <c r="B49" s="32"/>
    </row>
    <row r="50" spans="1:2">
      <c r="A50" s="63"/>
      <c r="B50" s="32"/>
    </row>
  </sheetData>
  <sheetProtection sheet="1" objects="1" scenarios="1"/>
  <mergeCells count="36">
    <mergeCell ref="E1:H1"/>
    <mergeCell ref="C3:C4"/>
    <mergeCell ref="AQ3:AQ4"/>
    <mergeCell ref="U3:U4"/>
    <mergeCell ref="S3:S4"/>
    <mergeCell ref="W3:W4"/>
    <mergeCell ref="AG3:AG4"/>
    <mergeCell ref="AK3:AK4"/>
    <mergeCell ref="AO3:AO4"/>
    <mergeCell ref="N3:N4"/>
    <mergeCell ref="D3:E3"/>
    <mergeCell ref="F3:G3"/>
    <mergeCell ref="J3:J4"/>
    <mergeCell ref="Q3:Q4"/>
    <mergeCell ref="L3:L4"/>
    <mergeCell ref="A3:A4"/>
    <mergeCell ref="B3:B4"/>
    <mergeCell ref="BI26:BN27"/>
    <mergeCell ref="AS3:AU3"/>
    <mergeCell ref="AW3:AY3"/>
    <mergeCell ref="A1:B1"/>
    <mergeCell ref="AI3:AI4"/>
    <mergeCell ref="AM3:AM4"/>
    <mergeCell ref="H3:H4"/>
    <mergeCell ref="BE3:BG3"/>
    <mergeCell ref="AE3:AE4"/>
    <mergeCell ref="BA3:BC3"/>
    <mergeCell ref="AE1:AG1"/>
    <mergeCell ref="AC3:AC4"/>
    <mergeCell ref="BE1:BG1"/>
    <mergeCell ref="BA1:BC1"/>
    <mergeCell ref="AW1:AY1"/>
    <mergeCell ref="AS1:AU1"/>
    <mergeCell ref="N1:O1"/>
    <mergeCell ref="AA3:AA4"/>
    <mergeCell ref="Y3:Y4"/>
  </mergeCells>
  <phoneticPr fontId="1"/>
  <conditionalFormatting sqref="U5:BH42 BH1:BH2 AH1:BE1 K1:L42 M2:M42 N2:BD2 N5:S42 Q1:AD1 H2:H42 I1:I42 N3:P4 R3:T4 X3:X4 Z3:Z4 AB3:AN4 V3:V4 AP3:AP4 AR3:BH4">
    <cfRule type="cellIs" dxfId="16" priority="16" operator="equal">
      <formula>"NO"</formula>
    </cfRule>
  </conditionalFormatting>
  <conditionalFormatting sqref="S1">
    <cfRule type="cellIs" dxfId="15" priority="12" operator="equal">
      <formula>"NO"</formula>
    </cfRule>
  </conditionalFormatting>
  <conditionalFormatting sqref="W1">
    <cfRule type="cellIs" dxfId="14" priority="11" operator="equal">
      <formula>"NO"</formula>
    </cfRule>
  </conditionalFormatting>
  <conditionalFormatting sqref="Y1">
    <cfRule type="cellIs" dxfId="13" priority="10" operator="equal">
      <formula>"NO"</formula>
    </cfRule>
  </conditionalFormatting>
  <conditionalFormatting sqref="AK1">
    <cfRule type="cellIs" dxfId="12" priority="9" operator="equal">
      <formula>"NO"</formula>
    </cfRule>
  </conditionalFormatting>
  <conditionalFormatting sqref="AO1">
    <cfRule type="cellIs" dxfId="11" priority="8" operator="equal">
      <formula>"NO"</formula>
    </cfRule>
  </conditionalFormatting>
  <conditionalFormatting sqref="AQ3:AQ4">
    <cfRule type="cellIs" dxfId="10" priority="1" operator="equal">
      <formula>"NO"</formula>
    </cfRule>
  </conditionalFormatting>
  <conditionalFormatting sqref="Q3:Q4">
    <cfRule type="cellIs" dxfId="9" priority="7" operator="equal">
      <formula>"NO"</formula>
    </cfRule>
  </conditionalFormatting>
  <conditionalFormatting sqref="W3:W4">
    <cfRule type="cellIs" dxfId="8" priority="6" operator="equal">
      <formula>"NO"</formula>
    </cfRule>
  </conditionalFormatting>
  <conditionalFormatting sqref="Y3:Y4">
    <cfRule type="cellIs" dxfId="7" priority="5" operator="equal">
      <formula>"NO"</formula>
    </cfRule>
  </conditionalFormatting>
  <conditionalFormatting sqref="AA3:AA4">
    <cfRule type="cellIs" dxfId="6" priority="4" operator="equal">
      <formula>"NO"</formula>
    </cfRule>
  </conditionalFormatting>
  <conditionalFormatting sqref="U3:U4">
    <cfRule type="cellIs" dxfId="5" priority="3" operator="equal">
      <formula>"NO"</formula>
    </cfRule>
  </conditionalFormatting>
  <conditionalFormatting sqref="AO3:AO4">
    <cfRule type="cellIs" dxfId="4" priority="2" operator="equal">
      <formula>"NO"</formula>
    </cfRule>
  </conditionalFormatting>
  <dataValidations count="2">
    <dataValidation type="custom" showInputMessage="1" showErrorMessage="1" errorTitle="入力不可" error="F欄の生産者価格に入力があります。" sqref="C5:C41">
      <formula1>J5=""</formula1>
    </dataValidation>
    <dataValidation type="custom" showInputMessage="1" showErrorMessage="1" errorTitle="入力不可" error="A欄の購入者価格に入力があります。" sqref="J5:J41">
      <formula1>C5=""</formula1>
    </dataValidation>
  </dataValidations>
  <pageMargins left="0.47244094488188981" right="0.31496062992125984" top="0.78740157480314965" bottom="0.59055118110236227" header="0.19685039370078741" footer="0.19685039370078741"/>
  <pageSetup paperSize="9" scale="87" fitToWidth="0" orientation="landscape" blackAndWhite="1" r:id="rId1"/>
  <headerFooter scaleWithDoc="0" alignWithMargins="0">
    <oddFooter>&amp;C&amp;9&amp;P／&amp;N&amp;R&amp;9&amp;F　&amp;A</oddFooter>
  </headerFooter>
  <colBreaks count="6" manualBreakCount="6">
    <brk id="15" max="42" man="1"/>
    <brk id="29" max="42" man="1"/>
    <brk id="47" max="42" man="1"/>
    <brk id="59" max="42" man="1"/>
    <brk id="70" max="41" man="1"/>
    <brk id="74" max="1048575" man="1"/>
  </colBreaks>
  <drawing r:id="rId2"/>
  <legacyDrawing r:id="rId3"/>
  <oleObjects>
    <mc:AlternateContent xmlns:mc="http://schemas.openxmlformats.org/markup-compatibility/2006">
      <mc:Choice Requires="x14">
        <oleObject progId="Equation.3" shapeId="21507" r:id="rId4">
          <objectPr defaultSize="0" autoPict="0" r:id="rId5">
            <anchor moveWithCells="1" sizeWithCells="1">
              <from>
                <xdr:col>60</xdr:col>
                <xdr:colOff>466725</xdr:colOff>
                <xdr:row>6</xdr:row>
                <xdr:rowOff>0</xdr:rowOff>
              </from>
              <to>
                <xdr:col>62</xdr:col>
                <xdr:colOff>257175</xdr:colOff>
                <xdr:row>7</xdr:row>
                <xdr:rowOff>57150</xdr:rowOff>
              </to>
            </anchor>
          </objectPr>
        </oleObject>
      </mc:Choice>
      <mc:Fallback>
        <oleObject progId="Equation.3" shapeId="21507"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41"/>
  <sheetViews>
    <sheetView showGridLines="0" workbookViewId="0"/>
  </sheetViews>
  <sheetFormatPr defaultRowHeight="13.5"/>
  <cols>
    <col min="1" max="1" width="4.625" style="60" customWidth="1"/>
    <col min="2" max="2" width="35.625" style="61" customWidth="1"/>
    <col min="3" max="3" width="16.375" style="32" customWidth="1"/>
    <col min="4" max="4" width="2.75" style="32" customWidth="1"/>
    <col min="5" max="5" width="8.875" style="32" customWidth="1"/>
  </cols>
  <sheetData>
    <row r="1" spans="1:15" ht="27" customHeight="1">
      <c r="A1" s="520" t="s">
        <v>502</v>
      </c>
      <c r="C1" s="624" t="s">
        <v>42</v>
      </c>
      <c r="D1" s="625"/>
      <c r="E1" s="626"/>
      <c r="F1" s="252"/>
      <c r="G1" s="252"/>
      <c r="H1" s="252"/>
      <c r="I1" s="252"/>
      <c r="J1" s="252"/>
      <c r="K1" s="252"/>
      <c r="L1" s="252"/>
      <c r="M1" s="252"/>
      <c r="N1" s="252"/>
      <c r="O1" s="252"/>
    </row>
    <row r="2" spans="1:15" ht="40.9" customHeight="1">
      <c r="A2" s="254"/>
      <c r="C2" s="260"/>
      <c r="D2" s="255"/>
      <c r="E2" s="255"/>
      <c r="F2" s="252"/>
      <c r="G2" s="252"/>
      <c r="H2" s="252"/>
      <c r="I2" s="252"/>
      <c r="J2" s="252"/>
      <c r="K2" s="252"/>
      <c r="L2" s="252"/>
      <c r="M2" s="252"/>
      <c r="N2" s="252"/>
      <c r="O2" s="252"/>
    </row>
    <row r="3" spans="1:15" ht="20.45" customHeight="1">
      <c r="A3" s="628" t="s">
        <v>577</v>
      </c>
      <c r="B3" s="604" t="s">
        <v>578</v>
      </c>
      <c r="C3" s="627" t="s">
        <v>485</v>
      </c>
      <c r="E3" s="610" t="s">
        <v>484</v>
      </c>
    </row>
    <row r="4" spans="1:15" ht="29.1" customHeight="1">
      <c r="A4" s="629"/>
      <c r="B4" s="605"/>
      <c r="C4" s="627"/>
      <c r="E4" s="610"/>
      <c r="G4" s="253"/>
    </row>
    <row r="5" spans="1:15" ht="15" customHeight="1">
      <c r="A5" s="394" t="s">
        <v>1</v>
      </c>
      <c r="B5" s="386" t="s">
        <v>529</v>
      </c>
      <c r="C5" s="541">
        <f>取引基本表!BG5</f>
        <v>0.26311735918861667</v>
      </c>
      <c r="D5" s="256"/>
      <c r="E5" s="484"/>
    </row>
    <row r="6" spans="1:15" ht="15" customHeight="1">
      <c r="A6" s="395" t="s">
        <v>2</v>
      </c>
      <c r="B6" s="242" t="s">
        <v>3</v>
      </c>
      <c r="C6" s="542">
        <f>取引基本表!BG6</f>
        <v>7.2618569554695478E-3</v>
      </c>
      <c r="D6" s="256"/>
      <c r="E6" s="485"/>
    </row>
    <row r="7" spans="1:15" ht="15" customHeight="1">
      <c r="A7" s="395" t="s">
        <v>87</v>
      </c>
      <c r="B7" s="242" t="s">
        <v>88</v>
      </c>
      <c r="C7" s="542">
        <f>取引基本表!BG7</f>
        <v>0.25934893128268954</v>
      </c>
      <c r="D7" s="256"/>
      <c r="E7" s="485"/>
    </row>
    <row r="8" spans="1:15" ht="15" customHeight="1">
      <c r="A8" s="395" t="s">
        <v>89</v>
      </c>
      <c r="B8" s="242" t="s">
        <v>4</v>
      </c>
      <c r="C8" s="542">
        <f>取引基本表!BG8</f>
        <v>1.0061441482714373E-2</v>
      </c>
      <c r="D8" s="256"/>
      <c r="E8" s="485"/>
    </row>
    <row r="9" spans="1:15" ht="15" customHeight="1">
      <c r="A9" s="395" t="s">
        <v>90</v>
      </c>
      <c r="B9" s="242" t="s">
        <v>5</v>
      </c>
      <c r="C9" s="542">
        <f>取引基本表!BG9</f>
        <v>0.1248086705750816</v>
      </c>
      <c r="D9" s="256"/>
      <c r="E9" s="485"/>
    </row>
    <row r="10" spans="1:15" ht="15" customHeight="1">
      <c r="A10" s="395" t="s">
        <v>91</v>
      </c>
      <c r="B10" s="242" t="s">
        <v>6</v>
      </c>
      <c r="C10" s="542">
        <f>取引基本表!BG10</f>
        <v>0.38777118358002949</v>
      </c>
      <c r="D10" s="256"/>
      <c r="E10" s="485"/>
    </row>
    <row r="11" spans="1:15" ht="15" customHeight="1">
      <c r="A11" s="395" t="s">
        <v>92</v>
      </c>
      <c r="B11" s="242" t="s">
        <v>7</v>
      </c>
      <c r="C11" s="542">
        <f>取引基本表!BG11</f>
        <v>0.3867891138841193</v>
      </c>
      <c r="D11" s="256"/>
      <c r="E11" s="485"/>
    </row>
    <row r="12" spans="1:15" ht="15" customHeight="1">
      <c r="A12" s="395" t="s">
        <v>93</v>
      </c>
      <c r="B12" s="242" t="s">
        <v>530</v>
      </c>
      <c r="C12" s="542">
        <f>取引基本表!BG12</f>
        <v>0.11460663461996101</v>
      </c>
      <c r="D12" s="256"/>
      <c r="E12" s="485"/>
    </row>
    <row r="13" spans="1:15" ht="15" customHeight="1">
      <c r="A13" s="395" t="s">
        <v>94</v>
      </c>
      <c r="B13" s="242" t="s">
        <v>8</v>
      </c>
      <c r="C13" s="542">
        <f>取引基本表!BG13</f>
        <v>0.39562301747812578</v>
      </c>
      <c r="D13" s="256"/>
      <c r="E13" s="485"/>
    </row>
    <row r="14" spans="1:15" ht="15" customHeight="1">
      <c r="A14" s="395" t="s">
        <v>95</v>
      </c>
      <c r="B14" s="242" t="s">
        <v>9</v>
      </c>
      <c r="C14" s="542">
        <f>取引基本表!BG14</f>
        <v>0.8751964828700195</v>
      </c>
      <c r="D14" s="256"/>
      <c r="E14" s="485"/>
    </row>
    <row r="15" spans="1:15" ht="15" customHeight="1">
      <c r="A15" s="395" t="s">
        <v>96</v>
      </c>
      <c r="B15" s="242" t="s">
        <v>10</v>
      </c>
      <c r="C15" s="542">
        <f>取引基本表!BG15</f>
        <v>-2.014543714650685E-2</v>
      </c>
      <c r="D15" s="256"/>
      <c r="E15" s="485"/>
    </row>
    <row r="16" spans="1:15" ht="15" customHeight="1">
      <c r="A16" s="395" t="s">
        <v>97</v>
      </c>
      <c r="B16" s="242" t="s">
        <v>11</v>
      </c>
      <c r="C16" s="542">
        <f>取引基本表!BG16</f>
        <v>0.25847368262480797</v>
      </c>
      <c r="D16" s="256"/>
      <c r="E16" s="485"/>
    </row>
    <row r="17" spans="1:5" ht="15" customHeight="1">
      <c r="A17" s="395" t="s">
        <v>98</v>
      </c>
      <c r="B17" s="242" t="s">
        <v>99</v>
      </c>
      <c r="C17" s="542">
        <f>取引基本表!BG17</f>
        <v>6.4687502369991767E-2</v>
      </c>
      <c r="D17" s="256"/>
      <c r="E17" s="485"/>
    </row>
    <row r="18" spans="1:5" ht="15" customHeight="1">
      <c r="A18" s="395" t="s">
        <v>100</v>
      </c>
      <c r="B18" s="242" t="s">
        <v>101</v>
      </c>
      <c r="C18" s="542">
        <f>取引基本表!BG18</f>
        <v>0.13283281923511459</v>
      </c>
      <c r="D18" s="256"/>
      <c r="E18" s="485"/>
    </row>
    <row r="19" spans="1:5" ht="15" customHeight="1">
      <c r="A19" s="395" t="s">
        <v>102</v>
      </c>
      <c r="B19" s="242" t="s">
        <v>103</v>
      </c>
      <c r="C19" s="542">
        <f>取引基本表!BG19</f>
        <v>2.7296528173022194E-2</v>
      </c>
      <c r="D19" s="256"/>
      <c r="E19" s="485"/>
    </row>
    <row r="20" spans="1:5" ht="15" customHeight="1">
      <c r="A20" s="395" t="s">
        <v>104</v>
      </c>
      <c r="B20" s="242" t="s">
        <v>105</v>
      </c>
      <c r="C20" s="542">
        <f>取引基本表!BG20</f>
        <v>2.768800817251349E-2</v>
      </c>
      <c r="D20" s="256"/>
      <c r="E20" s="485"/>
    </row>
    <row r="21" spans="1:5" ht="15" customHeight="1">
      <c r="A21" s="395" t="s">
        <v>106</v>
      </c>
      <c r="B21" s="242" t="s">
        <v>12</v>
      </c>
      <c r="C21" s="542">
        <f>取引基本表!BG21</f>
        <v>1.1779069367541362E-2</v>
      </c>
      <c r="D21" s="256"/>
      <c r="E21" s="485"/>
    </row>
    <row r="22" spans="1:5" ht="15" customHeight="1">
      <c r="A22" s="395" t="s">
        <v>107</v>
      </c>
      <c r="B22" s="242" t="s">
        <v>531</v>
      </c>
      <c r="C22" s="542">
        <f>取引基本表!BG22</f>
        <v>1.6622484389904213E-2</v>
      </c>
      <c r="D22" s="256"/>
      <c r="E22" s="485"/>
    </row>
    <row r="23" spans="1:5" ht="15" customHeight="1">
      <c r="A23" s="395" t="s">
        <v>108</v>
      </c>
      <c r="B23" s="242" t="s">
        <v>39</v>
      </c>
      <c r="C23" s="542">
        <f>取引基本表!BG23</f>
        <v>2.2996098854639047E-2</v>
      </c>
      <c r="D23" s="256"/>
      <c r="E23" s="485"/>
    </row>
    <row r="24" spans="1:5" ht="15" customHeight="1">
      <c r="A24" s="395" t="s">
        <v>109</v>
      </c>
      <c r="B24" s="242" t="s">
        <v>28</v>
      </c>
      <c r="C24" s="542">
        <f>取引基本表!BG24</f>
        <v>0.20912721144346758</v>
      </c>
      <c r="D24" s="256"/>
      <c r="E24" s="485"/>
    </row>
    <row r="25" spans="1:5" ht="15" customHeight="1">
      <c r="A25" s="395" t="s">
        <v>110</v>
      </c>
      <c r="B25" s="242" t="s">
        <v>29</v>
      </c>
      <c r="C25" s="542">
        <f>取引基本表!BG25</f>
        <v>1</v>
      </c>
      <c r="D25" s="256"/>
      <c r="E25" s="485"/>
    </row>
    <row r="26" spans="1:5" ht="15" customHeight="1">
      <c r="A26" s="395" t="s">
        <v>111</v>
      </c>
      <c r="B26" s="242" t="s">
        <v>30</v>
      </c>
      <c r="C26" s="542">
        <f>取引基本表!BG26</f>
        <v>0.99991745385670594</v>
      </c>
      <c r="D26" s="256"/>
      <c r="E26" s="485"/>
    </row>
    <row r="27" spans="1:5" ht="15" customHeight="1">
      <c r="A27" s="395" t="s">
        <v>112</v>
      </c>
      <c r="B27" s="242" t="s">
        <v>113</v>
      </c>
      <c r="C27" s="542">
        <f>取引基本表!BG27</f>
        <v>0.99950037857911789</v>
      </c>
      <c r="D27" s="256"/>
      <c r="E27" s="485"/>
    </row>
    <row r="28" spans="1:5" ht="15" customHeight="1">
      <c r="A28" s="395" t="s">
        <v>114</v>
      </c>
      <c r="B28" s="242" t="s">
        <v>115</v>
      </c>
      <c r="C28" s="542">
        <f>取引基本表!BG28</f>
        <v>0.73807809969407956</v>
      </c>
      <c r="D28" s="256"/>
      <c r="E28" s="485"/>
    </row>
    <row r="29" spans="1:5" ht="15" customHeight="1">
      <c r="A29" s="395" t="s">
        <v>116</v>
      </c>
      <c r="B29" s="242" t="s">
        <v>31</v>
      </c>
      <c r="C29" s="542">
        <f>取引基本表!BG29</f>
        <v>0.58263107321270136</v>
      </c>
      <c r="D29" s="256"/>
      <c r="E29" s="485"/>
    </row>
    <row r="30" spans="1:5" ht="15" customHeight="1">
      <c r="A30" s="395" t="s">
        <v>117</v>
      </c>
      <c r="B30" s="242" t="s">
        <v>32</v>
      </c>
      <c r="C30" s="542">
        <f>取引基本表!BG30</f>
        <v>0.61899832463870763</v>
      </c>
      <c r="D30" s="256"/>
      <c r="E30" s="485"/>
    </row>
    <row r="31" spans="1:5" ht="15" customHeight="1">
      <c r="A31" s="395" t="s">
        <v>118</v>
      </c>
      <c r="B31" s="242" t="s">
        <v>33</v>
      </c>
      <c r="C31" s="542">
        <f>取引基本表!BG31</f>
        <v>0.98655146621074963</v>
      </c>
      <c r="D31" s="256"/>
      <c r="E31" s="485"/>
    </row>
    <row r="32" spans="1:5" ht="15" customHeight="1">
      <c r="A32" s="395" t="s">
        <v>119</v>
      </c>
      <c r="B32" s="242" t="s">
        <v>120</v>
      </c>
      <c r="C32" s="542">
        <f>取引基本表!BG32</f>
        <v>0.65908563791183594</v>
      </c>
      <c r="D32" s="256"/>
      <c r="E32" s="485"/>
    </row>
    <row r="33" spans="1:5" ht="15" customHeight="1">
      <c r="A33" s="395" t="s">
        <v>121</v>
      </c>
      <c r="B33" s="242" t="s">
        <v>122</v>
      </c>
      <c r="C33" s="542">
        <f>取引基本表!BG33</f>
        <v>0.58809967447800937</v>
      </c>
      <c r="D33" s="256"/>
      <c r="E33" s="485"/>
    </row>
    <row r="34" spans="1:5" ht="15" customHeight="1">
      <c r="A34" s="395" t="s">
        <v>123</v>
      </c>
      <c r="B34" s="242" t="s">
        <v>34</v>
      </c>
      <c r="C34" s="542">
        <f>取引基本表!BG34</f>
        <v>1</v>
      </c>
      <c r="D34" s="256"/>
      <c r="E34" s="485"/>
    </row>
    <row r="35" spans="1:5" ht="15" customHeight="1">
      <c r="A35" s="395" t="s">
        <v>124</v>
      </c>
      <c r="B35" s="242" t="s">
        <v>35</v>
      </c>
      <c r="C35" s="542">
        <f>取引基本表!BG35</f>
        <v>0.82701631150388732</v>
      </c>
      <c r="D35" s="256"/>
      <c r="E35" s="485"/>
    </row>
    <row r="36" spans="1:5" ht="15" customHeight="1">
      <c r="A36" s="395" t="s">
        <v>125</v>
      </c>
      <c r="B36" s="242" t="s">
        <v>126</v>
      </c>
      <c r="C36" s="542">
        <f>取引基本表!BG36</f>
        <v>0.97605143820059237</v>
      </c>
      <c r="D36" s="256"/>
      <c r="E36" s="485"/>
    </row>
    <row r="37" spans="1:5" ht="15" customHeight="1">
      <c r="A37" s="395" t="s">
        <v>127</v>
      </c>
      <c r="B37" s="387" t="s">
        <v>532</v>
      </c>
      <c r="C37" s="542">
        <f>取引基本表!BG37</f>
        <v>0.69784562971432573</v>
      </c>
      <c r="D37" s="256"/>
      <c r="E37" s="485"/>
    </row>
    <row r="38" spans="1:5" ht="15" customHeight="1">
      <c r="A38" s="395" t="s">
        <v>128</v>
      </c>
      <c r="B38" s="242" t="s">
        <v>36</v>
      </c>
      <c r="C38" s="542">
        <f>取引基本表!BG38</f>
        <v>0.48865575760539726</v>
      </c>
      <c r="D38" s="256"/>
      <c r="E38" s="485"/>
    </row>
    <row r="39" spans="1:5" ht="15" customHeight="1">
      <c r="A39" s="395" t="s">
        <v>129</v>
      </c>
      <c r="B39" s="242" t="s">
        <v>37</v>
      </c>
      <c r="C39" s="542">
        <f>取引基本表!BG39</f>
        <v>0.73158082934247126</v>
      </c>
      <c r="D39" s="256"/>
      <c r="E39" s="485"/>
    </row>
    <row r="40" spans="1:5" ht="15" customHeight="1">
      <c r="A40" s="395" t="s">
        <v>130</v>
      </c>
      <c r="B40" s="242" t="s">
        <v>38</v>
      </c>
      <c r="C40" s="542">
        <f>取引基本表!BG40</f>
        <v>1</v>
      </c>
      <c r="D40" s="256"/>
      <c r="E40" s="485"/>
    </row>
    <row r="41" spans="1:5" ht="15" customHeight="1">
      <c r="A41" s="396" t="s">
        <v>131</v>
      </c>
      <c r="B41" s="243" t="s">
        <v>13</v>
      </c>
      <c r="C41" s="550">
        <f>取引基本表!BG41</f>
        <v>0.98393082853675362</v>
      </c>
      <c r="D41" s="256"/>
      <c r="E41" s="486"/>
    </row>
  </sheetData>
  <sheetProtection sheet="1"/>
  <mergeCells count="5">
    <mergeCell ref="C1:E1"/>
    <mergeCell ref="C3:C4"/>
    <mergeCell ref="A3:A4"/>
    <mergeCell ref="B3:B4"/>
    <mergeCell ref="E3:E4"/>
  </mergeCells>
  <phoneticPr fontId="1"/>
  <printOptions horizontalCentered="1"/>
  <pageMargins left="0.47244094488188981" right="0.31496062992125984" top="0.78740157480314965" bottom="0.78740157480314965" header="0.19685039370078741" footer="0.19685039370078741"/>
  <pageSetup paperSize="9" scale="92" orientation="portrait" blackAndWhite="1" r:id="rId1"/>
  <headerFooter scaleWithDoc="0" alignWithMargins="0">
    <oddFooter>&amp;C&amp;9&amp;P／&amp;N&amp;R&amp;9&amp;F　&amp;A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45"/>
  <sheetViews>
    <sheetView showGridLines="0" zoomScaleNormal="100" zoomScaleSheetLayoutView="85" workbookViewId="0">
      <selection activeCell="D8" sqref="D8"/>
    </sheetView>
  </sheetViews>
  <sheetFormatPr defaultRowHeight="13.5"/>
  <cols>
    <col min="1" max="1" width="3.625" style="60" customWidth="1"/>
    <col min="2" max="2" width="2.75" style="58" customWidth="1"/>
    <col min="3" max="3" width="22.25" style="32" customWidth="1"/>
    <col min="4" max="4" width="9.25" style="32" bestFit="1" customWidth="1"/>
    <col min="5" max="5" width="70.625" style="32" customWidth="1"/>
    <col min="7" max="7" width="16.125" bestFit="1" customWidth="1"/>
  </cols>
  <sheetData>
    <row r="1" spans="1:7" s="55" customFormat="1" ht="27.6" customHeight="1">
      <c r="A1" s="231" t="s">
        <v>501</v>
      </c>
      <c r="B1" s="56"/>
    </row>
    <row r="2" spans="1:7" s="32" customFormat="1" ht="13.15" customHeight="1">
      <c r="A2" s="239"/>
      <c r="B2" s="57"/>
      <c r="C2" s="32" t="s">
        <v>589</v>
      </c>
    </row>
    <row r="3" spans="1:7" s="32" customFormat="1" ht="15" customHeight="1">
      <c r="A3" s="239"/>
      <c r="B3" s="58"/>
      <c r="C3" s="630" t="s">
        <v>430</v>
      </c>
      <c r="D3" s="631"/>
      <c r="E3" s="632"/>
    </row>
    <row r="4" spans="1:7" s="32" customFormat="1" ht="15" customHeight="1">
      <c r="A4" s="240"/>
      <c r="B4" s="58"/>
      <c r="C4" s="633"/>
      <c r="D4" s="634"/>
      <c r="E4" s="635"/>
    </row>
    <row r="5" spans="1:7" ht="12.4" customHeight="1">
      <c r="A5" s="241"/>
    </row>
    <row r="6" spans="1:7" ht="14.45" customHeight="1" thickBot="1">
      <c r="A6" s="241"/>
      <c r="C6" s="63" t="s">
        <v>221</v>
      </c>
      <c r="D6" s="63"/>
      <c r="E6" s="63"/>
    </row>
    <row r="7" spans="1:7" ht="14.45" customHeight="1" thickBot="1">
      <c r="A7" s="241"/>
      <c r="C7" s="63"/>
      <c r="D7" s="63"/>
      <c r="E7" s="63"/>
    </row>
    <row r="8" spans="1:7" ht="30" customHeight="1" thickTop="1" thickBot="1">
      <c r="A8" s="241"/>
      <c r="C8" s="126" t="s">
        <v>222</v>
      </c>
      <c r="D8" s="551">
        <v>0.59084995483812164</v>
      </c>
      <c r="E8" s="63"/>
    </row>
    <row r="9" spans="1:7" ht="20.100000000000001" customHeight="1" thickTop="1">
      <c r="A9" s="241"/>
      <c r="C9" s="63"/>
      <c r="D9" s="508" t="s">
        <v>223</v>
      </c>
      <c r="E9" s="63"/>
    </row>
    <row r="10" spans="1:7" ht="14.45" customHeight="1">
      <c r="A10" s="241"/>
      <c r="C10" s="63" t="s">
        <v>420</v>
      </c>
      <c r="D10" s="63"/>
      <c r="E10" s="63"/>
    </row>
    <row r="11" spans="1:7" ht="30" customHeight="1">
      <c r="A11" s="241"/>
      <c r="C11" s="66" t="s">
        <v>224</v>
      </c>
      <c r="D11" s="66" t="s">
        <v>225</v>
      </c>
      <c r="E11" s="66" t="s">
        <v>226</v>
      </c>
    </row>
    <row r="12" spans="1:7" ht="30" customHeight="1">
      <c r="A12" s="241"/>
      <c r="C12" s="127" t="s">
        <v>585</v>
      </c>
      <c r="D12" s="552">
        <v>0.59084995483799996</v>
      </c>
      <c r="E12" s="170" t="s">
        <v>614</v>
      </c>
      <c r="G12" s="511"/>
    </row>
    <row r="13" spans="1:7" ht="30" customHeight="1">
      <c r="A13" s="241"/>
      <c r="C13" s="127" t="s">
        <v>611</v>
      </c>
      <c r="D13" s="553">
        <v>0.48747150989505622</v>
      </c>
      <c r="E13" s="129" t="s">
        <v>615</v>
      </c>
      <c r="G13" s="511"/>
    </row>
    <row r="14" spans="1:7" ht="30" customHeight="1">
      <c r="A14" s="241"/>
      <c r="C14" s="77" t="s">
        <v>612</v>
      </c>
      <c r="D14" s="554">
        <v>0.52275272724988953</v>
      </c>
      <c r="E14" s="129" t="s">
        <v>609</v>
      </c>
      <c r="G14" s="511"/>
    </row>
    <row r="15" spans="1:7" ht="30" customHeight="1" thickBot="1">
      <c r="A15" s="241"/>
      <c r="C15" s="77" t="s">
        <v>613</v>
      </c>
      <c r="D15" s="555">
        <v>0.53166396452750864</v>
      </c>
      <c r="E15" s="129" t="s">
        <v>610</v>
      </c>
      <c r="G15" s="511"/>
    </row>
    <row r="16" spans="1:7" ht="30" customHeight="1" thickTop="1" thickBot="1">
      <c r="A16" s="241"/>
      <c r="C16" s="298" t="s">
        <v>227</v>
      </c>
      <c r="D16" s="556"/>
      <c r="E16" s="509" t="s">
        <v>228</v>
      </c>
      <c r="G16" s="283"/>
    </row>
    <row r="17" spans="1:7" ht="14.45" customHeight="1" thickTop="1">
      <c r="A17" s="241"/>
      <c r="D17" s="308"/>
      <c r="E17" s="67"/>
      <c r="G17" s="283"/>
    </row>
    <row r="18" spans="1:7" ht="14.45" customHeight="1">
      <c r="A18" s="241"/>
      <c r="D18" s="309"/>
      <c r="E18" s="510" t="s">
        <v>421</v>
      </c>
      <c r="G18" s="283"/>
    </row>
    <row r="19" spans="1:7" ht="15" customHeight="1">
      <c r="A19" s="241"/>
      <c r="C19" s="128"/>
      <c r="D19" s="553">
        <v>0.51786593980399998</v>
      </c>
      <c r="E19" s="171" t="s">
        <v>616</v>
      </c>
      <c r="G19" s="511"/>
    </row>
    <row r="20" spans="1:7" ht="15" customHeight="1">
      <c r="A20" s="241"/>
      <c r="C20" s="130"/>
      <c r="D20" s="553">
        <v>0.48779583312108399</v>
      </c>
      <c r="E20" s="129" t="s">
        <v>617</v>
      </c>
      <c r="G20" s="511"/>
    </row>
    <row r="21" spans="1:7" ht="15" customHeight="1">
      <c r="A21" s="241"/>
      <c r="C21" s="67"/>
      <c r="D21" s="549">
        <v>0.64297654068900001</v>
      </c>
      <c r="E21" s="129" t="s">
        <v>618</v>
      </c>
      <c r="G21" s="511"/>
    </row>
    <row r="22" spans="1:7" ht="15" customHeight="1">
      <c r="A22" s="241"/>
      <c r="C22" s="67"/>
      <c r="D22" s="549">
        <v>0.63415664800500005</v>
      </c>
      <c r="E22" s="129" t="s">
        <v>619</v>
      </c>
      <c r="G22" s="511"/>
    </row>
    <row r="23" spans="1:7" ht="14.45" customHeight="1">
      <c r="A23" s="241"/>
      <c r="C23" s="67"/>
      <c r="D23" s="67"/>
      <c r="E23" s="67"/>
    </row>
    <row r="24" spans="1:7" ht="12.4" customHeight="1">
      <c r="A24" s="241"/>
      <c r="C24" s="67" t="s">
        <v>422</v>
      </c>
      <c r="D24" s="67"/>
    </row>
    <row r="25" spans="1:7" ht="12.4" customHeight="1">
      <c r="A25" s="241"/>
    </row>
    <row r="26" spans="1:7" ht="12.4" customHeight="1">
      <c r="A26" s="241"/>
    </row>
    <row r="27" spans="1:7" ht="12.4" customHeight="1">
      <c r="A27" s="241"/>
    </row>
    <row r="28" spans="1:7" ht="12.4" customHeight="1">
      <c r="A28" s="241"/>
      <c r="C28" s="67"/>
      <c r="D28" s="67"/>
      <c r="E28" s="67"/>
    </row>
    <row r="29" spans="1:7" ht="12.4" customHeight="1">
      <c r="A29" s="241"/>
    </row>
    <row r="30" spans="1:7" ht="12.4" customHeight="1">
      <c r="A30" s="241"/>
    </row>
    <row r="31" spans="1:7" ht="12.4" customHeight="1">
      <c r="A31" s="241"/>
    </row>
    <row r="32" spans="1:7" ht="12.4" customHeight="1">
      <c r="A32" s="241"/>
    </row>
    <row r="33" spans="1:5" ht="12.4" customHeight="1">
      <c r="A33" s="241"/>
    </row>
    <row r="34" spans="1:5" ht="12.4" customHeight="1">
      <c r="A34" s="241"/>
    </row>
    <row r="35" spans="1:5" ht="12.4" customHeight="1">
      <c r="A35" s="241"/>
    </row>
    <row r="36" spans="1:5" s="54" customFormat="1" ht="12.4" customHeight="1">
      <c r="A36" s="241"/>
      <c r="B36" s="58"/>
      <c r="C36" s="32"/>
      <c r="D36" s="32"/>
      <c r="E36" s="32"/>
    </row>
    <row r="37" spans="1:5" ht="12.4" customHeight="1">
      <c r="A37" s="239"/>
    </row>
    <row r="38" spans="1:5">
      <c r="A38" s="67"/>
    </row>
    <row r="39" spans="1:5">
      <c r="A39" s="32"/>
    </row>
    <row r="40" spans="1:5">
      <c r="A40" s="32"/>
    </row>
    <row r="41" spans="1:5">
      <c r="A41" s="32"/>
    </row>
    <row r="42" spans="1:5">
      <c r="A42" s="32"/>
    </row>
    <row r="43" spans="1:5">
      <c r="A43" s="32"/>
    </row>
    <row r="44" spans="1:5">
      <c r="A44" s="32"/>
    </row>
    <row r="45" spans="1:5">
      <c r="A45" s="32"/>
    </row>
  </sheetData>
  <mergeCells count="1">
    <mergeCell ref="C3:E4"/>
  </mergeCells>
  <phoneticPr fontId="1"/>
  <conditionalFormatting sqref="C23:C29 B1:C1 C3:C16 C19:C20 B2:B37">
    <cfRule type="cellIs" dxfId="3" priority="1" operator="equal">
      <formula>"NO"</formula>
    </cfRule>
  </conditionalFormatting>
  <dataValidations count="1">
    <dataValidation type="list" allowBlank="1" showInputMessage="1" showErrorMessage="1" promptTitle="消費転換率リスト" sqref="D8">
      <formula1>$D$12:$D$16</formula1>
    </dataValidation>
  </dataValidations>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2:J26"/>
  <sheetViews>
    <sheetView showGridLines="0" zoomScaleNormal="100" zoomScaleSheetLayoutView="100" workbookViewId="0">
      <selection activeCell="A2" sqref="A2"/>
    </sheetView>
  </sheetViews>
  <sheetFormatPr defaultRowHeight="13.5"/>
  <cols>
    <col min="1" max="1" width="4.75" customWidth="1"/>
    <col min="4" max="4" width="13.75" customWidth="1"/>
    <col min="5" max="8" width="12.75" customWidth="1"/>
  </cols>
  <sheetData>
    <row r="2" spans="1:10" ht="17.25">
      <c r="A2" s="7" t="s">
        <v>597</v>
      </c>
      <c r="B2" s="8"/>
      <c r="C2" s="8"/>
      <c r="D2" s="8"/>
      <c r="E2" s="8"/>
      <c r="F2" s="8"/>
      <c r="G2" s="8"/>
      <c r="H2" s="9"/>
      <c r="I2" s="8"/>
    </row>
    <row r="3" spans="1:10">
      <c r="A3" s="8"/>
      <c r="B3" s="8"/>
      <c r="C3" s="8"/>
      <c r="D3" s="8"/>
      <c r="E3" s="8"/>
      <c r="F3" s="8"/>
      <c r="G3" s="8"/>
      <c r="H3" s="8"/>
      <c r="I3" s="8"/>
    </row>
    <row r="4" spans="1:10">
      <c r="A4" s="8"/>
      <c r="B4" s="8"/>
      <c r="C4" s="8"/>
      <c r="D4" s="8"/>
      <c r="E4" s="8"/>
      <c r="F4" s="8"/>
      <c r="G4" s="8"/>
      <c r="H4" s="8"/>
      <c r="I4" s="8"/>
    </row>
    <row r="5" spans="1:10" ht="19.899999999999999" customHeight="1" thickBot="1">
      <c r="A5" s="15"/>
      <c r="B5" s="15" t="s">
        <v>53</v>
      </c>
      <c r="C5" s="15"/>
      <c r="D5" s="15"/>
      <c r="E5" s="16"/>
      <c r="F5" s="16" t="s">
        <v>0</v>
      </c>
      <c r="G5" s="16"/>
      <c r="H5" s="15"/>
      <c r="I5" s="15"/>
    </row>
    <row r="6" spans="1:10" ht="19.899999999999999" customHeight="1">
      <c r="A6" s="15"/>
      <c r="B6" s="411" t="s">
        <v>52</v>
      </c>
      <c r="C6" s="413"/>
      <c r="D6" s="414"/>
      <c r="E6" s="415">
        <f>測定表!L42</f>
        <v>0</v>
      </c>
      <c r="F6" s="17"/>
      <c r="G6" s="15"/>
      <c r="H6" s="15"/>
      <c r="I6" s="15"/>
    </row>
    <row r="7" spans="1:10" ht="19.899999999999999" customHeight="1" thickBot="1">
      <c r="A7" s="15"/>
      <c r="B7" s="412"/>
      <c r="C7" s="18" t="s">
        <v>54</v>
      </c>
      <c r="D7" s="19"/>
      <c r="E7" s="38">
        <f>測定表!Q42</f>
        <v>0</v>
      </c>
      <c r="F7" s="20"/>
      <c r="G7" s="15"/>
      <c r="H7" s="15"/>
      <c r="I7" s="15"/>
    </row>
    <row r="8" spans="1:10" ht="10.15" customHeight="1">
      <c r="A8" s="15"/>
      <c r="B8" s="21"/>
      <c r="C8" s="21"/>
      <c r="D8" s="15"/>
      <c r="E8" s="15"/>
      <c r="F8" s="15"/>
      <c r="G8" s="15"/>
      <c r="H8" s="15"/>
      <c r="I8" s="15"/>
    </row>
    <row r="9" spans="1:10" ht="19.899999999999999" customHeight="1" thickBot="1">
      <c r="A9" s="15"/>
      <c r="B9" s="15" t="s">
        <v>55</v>
      </c>
      <c r="C9" s="15"/>
      <c r="D9" s="15"/>
      <c r="E9" s="15"/>
      <c r="F9" s="15"/>
      <c r="G9" s="15"/>
      <c r="H9" s="22" t="s">
        <v>0</v>
      </c>
      <c r="I9" s="15"/>
    </row>
    <row r="10" spans="1:10" ht="19.899999999999999" customHeight="1">
      <c r="A10" s="15"/>
      <c r="B10" s="639"/>
      <c r="C10" s="640"/>
      <c r="D10" s="641"/>
      <c r="E10" s="23" t="s">
        <v>56</v>
      </c>
      <c r="F10" s="24" t="s">
        <v>57</v>
      </c>
      <c r="G10" s="25" t="s">
        <v>58</v>
      </c>
      <c r="H10" s="26" t="s">
        <v>59</v>
      </c>
      <c r="I10" s="15"/>
    </row>
    <row r="11" spans="1:10" ht="19.899999999999999" customHeight="1">
      <c r="A11" s="15"/>
      <c r="B11" s="642" t="s">
        <v>60</v>
      </c>
      <c r="C11" s="643"/>
      <c r="D11" s="644"/>
      <c r="E11" s="257">
        <f>測定表!Y42+測定表!AO42</f>
        <v>0</v>
      </c>
      <c r="F11" s="217">
        <f>測定表!Q42</f>
        <v>0</v>
      </c>
      <c r="G11" s="218">
        <f>測定表!W42</f>
        <v>0</v>
      </c>
      <c r="H11" s="219">
        <f>測定表!AO42</f>
        <v>0</v>
      </c>
      <c r="I11" s="15"/>
    </row>
    <row r="12" spans="1:10" ht="19.899999999999999" customHeight="1">
      <c r="A12" s="15"/>
      <c r="B12" s="36"/>
      <c r="C12" s="645" t="s">
        <v>61</v>
      </c>
      <c r="D12" s="646"/>
      <c r="E12" s="258">
        <f>SUM(F12:H12)</f>
        <v>0</v>
      </c>
      <c r="F12" s="220">
        <f>測定表!AS42</f>
        <v>0</v>
      </c>
      <c r="G12" s="221">
        <f>測定表!AT42</f>
        <v>0</v>
      </c>
      <c r="H12" s="222">
        <f>測定表!AU42</f>
        <v>0</v>
      </c>
      <c r="I12" s="15"/>
    </row>
    <row r="13" spans="1:10" ht="19.899999999999999" customHeight="1" thickBot="1">
      <c r="A13" s="15"/>
      <c r="B13" s="37"/>
      <c r="C13" s="188"/>
      <c r="D13" s="27" t="s">
        <v>62</v>
      </c>
      <c r="E13" s="259">
        <f>SUM(F13:H13)</f>
        <v>0</v>
      </c>
      <c r="F13" s="223">
        <f>測定表!AW42</f>
        <v>0</v>
      </c>
      <c r="G13" s="224">
        <f>測定表!AX42</f>
        <v>0</v>
      </c>
      <c r="H13" s="225">
        <f>測定表!AY42</f>
        <v>0</v>
      </c>
      <c r="I13" s="15"/>
    </row>
    <row r="14" spans="1:10" ht="34.9" customHeight="1">
      <c r="A14" s="15"/>
      <c r="B14" s="11" t="s">
        <v>69</v>
      </c>
      <c r="C14" s="652" t="s">
        <v>509</v>
      </c>
      <c r="D14" s="652"/>
      <c r="E14" s="652"/>
      <c r="F14" s="652"/>
      <c r="G14" s="652"/>
      <c r="H14" s="652"/>
      <c r="I14" s="652"/>
      <c r="J14" s="652"/>
    </row>
    <row r="15" spans="1:10" ht="34.9" customHeight="1">
      <c r="A15" s="15"/>
      <c r="B15" s="11"/>
      <c r="C15" s="651" t="s">
        <v>510</v>
      </c>
      <c r="D15" s="651"/>
      <c r="E15" s="651"/>
      <c r="F15" s="651"/>
      <c r="G15" s="651"/>
      <c r="H15" s="651"/>
      <c r="I15" s="15"/>
    </row>
    <row r="16" spans="1:10" ht="34.9" customHeight="1">
      <c r="A16" s="15"/>
      <c r="B16" s="11"/>
      <c r="C16" s="638" t="s">
        <v>511</v>
      </c>
      <c r="D16" s="638"/>
      <c r="E16" s="638"/>
      <c r="F16" s="638"/>
      <c r="G16" s="638"/>
      <c r="H16" s="638"/>
      <c r="I16" s="15"/>
    </row>
    <row r="17" spans="1:10" ht="19.899999999999999" customHeight="1" thickBot="1">
      <c r="A17" s="15"/>
      <c r="B17" s="21" t="s">
        <v>63</v>
      </c>
      <c r="C17" s="15"/>
      <c r="D17" s="21"/>
      <c r="E17" s="28" t="s">
        <v>64</v>
      </c>
      <c r="F17" s="15"/>
      <c r="G17" s="21"/>
      <c r="H17" s="21"/>
      <c r="I17" s="15"/>
    </row>
    <row r="18" spans="1:10" ht="19.899999999999999" customHeight="1">
      <c r="A18" s="15"/>
      <c r="B18" s="647" t="s">
        <v>65</v>
      </c>
      <c r="C18" s="648"/>
      <c r="D18" s="648"/>
      <c r="E18" s="35" t="str">
        <f>IF(ISERROR($E$11/E6),"",$E$11/E6)</f>
        <v/>
      </c>
      <c r="F18" s="15"/>
      <c r="G18" s="21"/>
      <c r="H18" s="21"/>
      <c r="I18" s="15"/>
    </row>
    <row r="19" spans="1:10" ht="19.899999999999999" customHeight="1" thickBot="1">
      <c r="A19" s="15"/>
      <c r="B19" s="649" t="s">
        <v>66</v>
      </c>
      <c r="C19" s="650"/>
      <c r="D19" s="650"/>
      <c r="E19" s="39" t="str">
        <f>IF(ISERROR($E$11/E7),"",$E$11/E7)</f>
        <v/>
      </c>
      <c r="F19" s="15"/>
      <c r="G19" s="21"/>
      <c r="H19" s="21"/>
      <c r="I19" s="15"/>
    </row>
    <row r="20" spans="1:10" ht="10.15" customHeight="1">
      <c r="A20" s="15"/>
      <c r="B20" s="21"/>
      <c r="C20" s="21"/>
      <c r="D20" s="21"/>
      <c r="E20" s="21"/>
      <c r="F20" s="21"/>
      <c r="G20" s="21"/>
      <c r="H20" s="21"/>
      <c r="I20" s="15"/>
    </row>
    <row r="21" spans="1:10" ht="19.899999999999999" customHeight="1" thickBot="1">
      <c r="A21" s="15"/>
      <c r="B21" s="15" t="s">
        <v>67</v>
      </c>
      <c r="C21" s="15"/>
      <c r="D21" s="15"/>
      <c r="E21" s="15"/>
      <c r="F21" s="15"/>
      <c r="G21" s="15"/>
      <c r="H21" s="15"/>
      <c r="I21" s="15"/>
    </row>
    <row r="22" spans="1:10" ht="19.899999999999999" customHeight="1" thickBot="1">
      <c r="A22" s="15"/>
      <c r="B22" s="636">
        <f>測定表!BE42+測定表!BF42+測定表!BG42</f>
        <v>0</v>
      </c>
      <c r="C22" s="637"/>
      <c r="D22" s="15" t="s">
        <v>68</v>
      </c>
      <c r="E22" s="15"/>
      <c r="F22" s="15"/>
      <c r="G22" s="15"/>
      <c r="H22" s="15"/>
      <c r="I22" s="15"/>
    </row>
    <row r="23" spans="1:10" s="6" customFormat="1" ht="10.15" customHeight="1">
      <c r="A23" s="29"/>
      <c r="B23" s="30"/>
      <c r="C23" s="31"/>
      <c r="D23" s="29"/>
      <c r="E23" s="29"/>
      <c r="F23" s="29"/>
      <c r="G23" s="29"/>
      <c r="H23" s="29"/>
      <c r="I23" s="29"/>
    </row>
    <row r="24" spans="1:10" s="6" customFormat="1" ht="10.15" customHeight="1">
      <c r="A24" s="12"/>
      <c r="B24" s="14"/>
      <c r="C24" s="13"/>
      <c r="D24" s="12"/>
      <c r="E24" s="12"/>
      <c r="F24" s="12"/>
      <c r="G24" s="12"/>
      <c r="H24" s="12"/>
      <c r="I24" s="12"/>
    </row>
    <row r="25" spans="1:10" ht="34.9" customHeight="1">
      <c r="A25" s="8"/>
      <c r="B25" s="33" t="s">
        <v>69</v>
      </c>
      <c r="C25" s="638" t="s">
        <v>590</v>
      </c>
      <c r="D25" s="638"/>
      <c r="E25" s="638"/>
      <c r="F25" s="638"/>
      <c r="G25" s="638"/>
      <c r="H25" s="638"/>
      <c r="I25" s="638"/>
      <c r="J25" s="638"/>
    </row>
    <row r="26" spans="1:10">
      <c r="B26" s="32"/>
      <c r="C26" s="288"/>
      <c r="D26" s="288"/>
      <c r="E26" s="288"/>
      <c r="F26" s="288"/>
      <c r="G26" s="288"/>
      <c r="H26" s="288"/>
      <c r="I26" s="288"/>
    </row>
  </sheetData>
  <sheetProtection sheet="1"/>
  <mergeCells count="10">
    <mergeCell ref="B22:C22"/>
    <mergeCell ref="C25:J25"/>
    <mergeCell ref="B10:D10"/>
    <mergeCell ref="B11:D11"/>
    <mergeCell ref="C12:D12"/>
    <mergeCell ref="B18:D18"/>
    <mergeCell ref="B19:D19"/>
    <mergeCell ref="C15:H15"/>
    <mergeCell ref="C16:H16"/>
    <mergeCell ref="C14:J14"/>
  </mergeCells>
  <phoneticPr fontId="1"/>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V50"/>
  <sheetViews>
    <sheetView showGridLines="0" zoomScaleNormal="100" workbookViewId="0"/>
  </sheetViews>
  <sheetFormatPr defaultRowHeight="13.5"/>
  <cols>
    <col min="1" max="1" width="4.625" style="60" customWidth="1"/>
    <col min="2" max="2" width="25.75" style="196" customWidth="1"/>
    <col min="3" max="4" width="11.75" style="61" customWidth="1"/>
    <col min="5" max="6" width="11.75" style="32" customWidth="1"/>
    <col min="7" max="7" width="1.75" style="32" customWidth="1"/>
    <col min="8" max="10" width="11.75" style="32" customWidth="1"/>
    <col min="11" max="11" width="1.75" style="32" customWidth="1"/>
    <col min="12" max="14" width="11.75" style="32" customWidth="1"/>
    <col min="15" max="15" width="1.75" style="58" customWidth="1"/>
    <col min="16" max="18" width="11.75" style="32" customWidth="1"/>
    <col min="19" max="19" width="1.75" style="58" customWidth="1"/>
    <col min="20" max="22" width="11.75" style="32" customWidth="1"/>
  </cols>
  <sheetData>
    <row r="1" spans="1:22" s="55" customFormat="1" ht="27.6" customHeight="1">
      <c r="A1" s="16" t="s">
        <v>453</v>
      </c>
      <c r="B1" s="195"/>
      <c r="C1" s="59"/>
      <c r="D1" s="59"/>
      <c r="S1" s="56"/>
      <c r="V1" s="56"/>
    </row>
    <row r="2" spans="1:22" s="32" customFormat="1" ht="13.15" customHeight="1">
      <c r="A2" s="60"/>
      <c r="B2" s="196"/>
      <c r="C2" s="278" t="str">
        <f>測定表!Q2</f>
        <v>I</v>
      </c>
      <c r="D2" s="57" t="str">
        <f>測定表!W2</f>
        <v>L</v>
      </c>
      <c r="E2" s="57" t="str">
        <f>測定表!AO2</f>
        <v>U</v>
      </c>
      <c r="F2" s="57" t="str">
        <f>測定表!AQ2</f>
        <v>V</v>
      </c>
      <c r="I2" s="57" t="str">
        <f>測定表!AT2</f>
        <v>W</v>
      </c>
      <c r="K2" s="58"/>
      <c r="M2" s="57" t="str">
        <f>測定表!AX2</f>
        <v>X</v>
      </c>
      <c r="Q2" s="57" t="str">
        <f>測定表!BB2</f>
        <v>Y</v>
      </c>
      <c r="S2" s="58"/>
      <c r="U2" s="57" t="str">
        <f>測定表!BF2</f>
        <v>Z</v>
      </c>
    </row>
    <row r="3" spans="1:22" s="32" customFormat="1" ht="13.9" customHeight="1">
      <c r="A3" s="602" t="s">
        <v>577</v>
      </c>
      <c r="B3" s="655" t="s">
        <v>578</v>
      </c>
      <c r="C3" s="657" t="s">
        <v>486</v>
      </c>
      <c r="D3" s="657" t="str">
        <f>測定表!W3</f>
        <v>1次
生産誘発額</v>
      </c>
      <c r="E3" s="662" t="str">
        <f>測定表!AO3</f>
        <v>２次
生産誘発額</v>
      </c>
      <c r="F3" s="662" t="str">
        <f>測定表!AQ3</f>
        <v>総合
生産誘発額</v>
      </c>
      <c r="G3" s="197"/>
      <c r="H3" s="664" t="str">
        <f>測定表!AS3</f>
        <v>粗付加価値誘発額</v>
      </c>
      <c r="I3" s="664"/>
      <c r="J3" s="664"/>
      <c r="K3" s="197"/>
      <c r="L3" s="665" t="str">
        <f>測定表!AW3</f>
        <v>雇用者所得誘発額</v>
      </c>
      <c r="M3" s="665"/>
      <c r="N3" s="665"/>
      <c r="O3" s="198"/>
      <c r="P3" s="659" t="str">
        <f>測定表!BA3</f>
        <v>就業誘発者数（人）</v>
      </c>
      <c r="Q3" s="660"/>
      <c r="R3" s="661"/>
      <c r="S3" s="198"/>
      <c r="T3" s="659" t="str">
        <f>測定表!BE3</f>
        <v>雇用誘発者数（人）</v>
      </c>
      <c r="U3" s="660"/>
      <c r="V3" s="661"/>
    </row>
    <row r="4" spans="1:22" s="32" customFormat="1" ht="13.9" customHeight="1">
      <c r="A4" s="603"/>
      <c r="B4" s="656"/>
      <c r="C4" s="658"/>
      <c r="D4" s="658"/>
      <c r="E4" s="663"/>
      <c r="F4" s="663"/>
      <c r="G4" s="197"/>
      <c r="H4" s="199" t="s">
        <v>78</v>
      </c>
      <c r="I4" s="199" t="s">
        <v>79</v>
      </c>
      <c r="J4" s="199" t="s">
        <v>80</v>
      </c>
      <c r="K4" s="197"/>
      <c r="L4" s="200" t="s">
        <v>78</v>
      </c>
      <c r="M4" s="200" t="s">
        <v>79</v>
      </c>
      <c r="N4" s="200" t="s">
        <v>80</v>
      </c>
      <c r="O4" s="198"/>
      <c r="P4" s="201" t="s">
        <v>78</v>
      </c>
      <c r="Q4" s="201" t="s">
        <v>79</v>
      </c>
      <c r="R4" s="201" t="s">
        <v>80</v>
      </c>
      <c r="S4" s="198"/>
      <c r="T4" s="201" t="s">
        <v>78</v>
      </c>
      <c r="U4" s="201" t="s">
        <v>79</v>
      </c>
      <c r="V4" s="201" t="s">
        <v>80</v>
      </c>
    </row>
    <row r="5" spans="1:22" s="89" customFormat="1" ht="12.4" customHeight="1">
      <c r="A5" s="394" t="s">
        <v>1</v>
      </c>
      <c r="B5" s="416" t="s">
        <v>529</v>
      </c>
      <c r="C5" s="487">
        <f>測定表!Q5</f>
        <v>0</v>
      </c>
      <c r="D5" s="487">
        <f>測定表!W5</f>
        <v>0</v>
      </c>
      <c r="E5" s="487">
        <f>測定表!AO5</f>
        <v>0</v>
      </c>
      <c r="F5" s="487">
        <f>測定表!AQ5</f>
        <v>0</v>
      </c>
      <c r="G5" s="491"/>
      <c r="H5" s="400">
        <f>測定表!AS5</f>
        <v>0</v>
      </c>
      <c r="I5" s="400">
        <f>測定表!AT5</f>
        <v>0</v>
      </c>
      <c r="J5" s="400">
        <f>測定表!AU5</f>
        <v>0</v>
      </c>
      <c r="K5" s="491"/>
      <c r="L5" s="404">
        <f>測定表!AW5</f>
        <v>0</v>
      </c>
      <c r="M5" s="404">
        <f>測定表!AX5</f>
        <v>0</v>
      </c>
      <c r="N5" s="404">
        <f>測定表!AY5</f>
        <v>0</v>
      </c>
      <c r="O5" s="499"/>
      <c r="P5" s="407">
        <f>測定表!BA5</f>
        <v>0</v>
      </c>
      <c r="Q5" s="407">
        <f>測定表!BB5</f>
        <v>0</v>
      </c>
      <c r="R5" s="407">
        <f>測定表!BC5</f>
        <v>0</v>
      </c>
      <c r="S5" s="499"/>
      <c r="T5" s="407">
        <f>測定表!BE5</f>
        <v>0</v>
      </c>
      <c r="U5" s="407">
        <f>測定表!BF5</f>
        <v>0</v>
      </c>
      <c r="V5" s="407">
        <f>測定表!BG5</f>
        <v>0</v>
      </c>
    </row>
    <row r="6" spans="1:22" s="89" customFormat="1" ht="12.4" customHeight="1">
      <c r="A6" s="395" t="s">
        <v>2</v>
      </c>
      <c r="B6" s="417" t="s">
        <v>3</v>
      </c>
      <c r="C6" s="488">
        <f>測定表!Q6</f>
        <v>0</v>
      </c>
      <c r="D6" s="488">
        <f>測定表!W6</f>
        <v>0</v>
      </c>
      <c r="E6" s="488">
        <f>測定表!AO6</f>
        <v>0</v>
      </c>
      <c r="F6" s="488">
        <f>測定表!AQ6</f>
        <v>0</v>
      </c>
      <c r="G6" s="491"/>
      <c r="H6" s="401">
        <f>測定表!AS6</f>
        <v>0</v>
      </c>
      <c r="I6" s="401">
        <f>測定表!AT6</f>
        <v>0</v>
      </c>
      <c r="J6" s="401">
        <f>測定表!AU6</f>
        <v>0</v>
      </c>
      <c r="K6" s="491"/>
      <c r="L6" s="405">
        <f>測定表!AW6</f>
        <v>0</v>
      </c>
      <c r="M6" s="405">
        <f>測定表!AX6</f>
        <v>0</v>
      </c>
      <c r="N6" s="405">
        <f>測定表!AY6</f>
        <v>0</v>
      </c>
      <c r="O6" s="499"/>
      <c r="P6" s="408">
        <f>測定表!BA6</f>
        <v>0</v>
      </c>
      <c r="Q6" s="408">
        <f>測定表!BB6</f>
        <v>0</v>
      </c>
      <c r="R6" s="408">
        <f>測定表!BC6</f>
        <v>0</v>
      </c>
      <c r="S6" s="499"/>
      <c r="T6" s="408">
        <f>測定表!BE6</f>
        <v>0</v>
      </c>
      <c r="U6" s="408">
        <f>測定表!BF6</f>
        <v>0</v>
      </c>
      <c r="V6" s="408">
        <f>測定表!BG6</f>
        <v>0</v>
      </c>
    </row>
    <row r="7" spans="1:22" s="89" customFormat="1" ht="12.4" customHeight="1">
      <c r="A7" s="395" t="s">
        <v>87</v>
      </c>
      <c r="B7" s="417" t="s">
        <v>88</v>
      </c>
      <c r="C7" s="488">
        <f>測定表!Q7</f>
        <v>0</v>
      </c>
      <c r="D7" s="488">
        <f>測定表!W7</f>
        <v>0</v>
      </c>
      <c r="E7" s="488">
        <f>測定表!AO7</f>
        <v>0</v>
      </c>
      <c r="F7" s="488">
        <f>測定表!AQ7</f>
        <v>0</v>
      </c>
      <c r="G7" s="491"/>
      <c r="H7" s="401">
        <f>測定表!AS7</f>
        <v>0</v>
      </c>
      <c r="I7" s="401">
        <f>測定表!AT7</f>
        <v>0</v>
      </c>
      <c r="J7" s="401">
        <f>測定表!AU7</f>
        <v>0</v>
      </c>
      <c r="K7" s="491"/>
      <c r="L7" s="405">
        <f>測定表!AW7</f>
        <v>0</v>
      </c>
      <c r="M7" s="405">
        <f>測定表!AX7</f>
        <v>0</v>
      </c>
      <c r="N7" s="405">
        <f>測定表!AY7</f>
        <v>0</v>
      </c>
      <c r="O7" s="499"/>
      <c r="P7" s="408">
        <f>測定表!BA7</f>
        <v>0</v>
      </c>
      <c r="Q7" s="408">
        <f>測定表!BB7</f>
        <v>0</v>
      </c>
      <c r="R7" s="408">
        <f>測定表!BC7</f>
        <v>0</v>
      </c>
      <c r="S7" s="499"/>
      <c r="T7" s="408">
        <f>測定表!BE7</f>
        <v>0</v>
      </c>
      <c r="U7" s="408">
        <f>測定表!BF7</f>
        <v>0</v>
      </c>
      <c r="V7" s="408">
        <f>測定表!BG7</f>
        <v>0</v>
      </c>
    </row>
    <row r="8" spans="1:22" s="89" customFormat="1" ht="12.4" customHeight="1">
      <c r="A8" s="395" t="s">
        <v>89</v>
      </c>
      <c r="B8" s="417" t="s">
        <v>4</v>
      </c>
      <c r="C8" s="488">
        <f>測定表!Q8</f>
        <v>0</v>
      </c>
      <c r="D8" s="488">
        <f>測定表!W8</f>
        <v>0</v>
      </c>
      <c r="E8" s="488">
        <f>測定表!AO8</f>
        <v>0</v>
      </c>
      <c r="F8" s="488">
        <f>測定表!AQ8</f>
        <v>0</v>
      </c>
      <c r="G8" s="491"/>
      <c r="H8" s="401">
        <f>測定表!AS8</f>
        <v>0</v>
      </c>
      <c r="I8" s="401">
        <f>測定表!AT8</f>
        <v>0</v>
      </c>
      <c r="J8" s="401">
        <f>測定表!AU8</f>
        <v>0</v>
      </c>
      <c r="K8" s="491"/>
      <c r="L8" s="405">
        <f>測定表!AW8</f>
        <v>0</v>
      </c>
      <c r="M8" s="405">
        <f>測定表!AX8</f>
        <v>0</v>
      </c>
      <c r="N8" s="405">
        <f>測定表!AY8</f>
        <v>0</v>
      </c>
      <c r="O8" s="499"/>
      <c r="P8" s="408">
        <f>測定表!BA8</f>
        <v>0</v>
      </c>
      <c r="Q8" s="408">
        <f>測定表!BB8</f>
        <v>0</v>
      </c>
      <c r="R8" s="408">
        <f>測定表!BC8</f>
        <v>0</v>
      </c>
      <c r="S8" s="499"/>
      <c r="T8" s="408">
        <f>測定表!BE8</f>
        <v>0</v>
      </c>
      <c r="U8" s="408">
        <f>測定表!BF8</f>
        <v>0</v>
      </c>
      <c r="V8" s="408">
        <f>測定表!BG8</f>
        <v>0</v>
      </c>
    </row>
    <row r="9" spans="1:22" s="89" customFormat="1" ht="12.4" customHeight="1">
      <c r="A9" s="395" t="s">
        <v>90</v>
      </c>
      <c r="B9" s="417" t="s">
        <v>5</v>
      </c>
      <c r="C9" s="488">
        <f>測定表!Q9</f>
        <v>0</v>
      </c>
      <c r="D9" s="488">
        <f>測定表!W9</f>
        <v>0</v>
      </c>
      <c r="E9" s="488">
        <f>測定表!AO9</f>
        <v>0</v>
      </c>
      <c r="F9" s="488">
        <f>測定表!AQ9</f>
        <v>0</v>
      </c>
      <c r="G9" s="491"/>
      <c r="H9" s="401">
        <f>測定表!AS9</f>
        <v>0</v>
      </c>
      <c r="I9" s="401">
        <f>測定表!AT9</f>
        <v>0</v>
      </c>
      <c r="J9" s="401">
        <f>測定表!AU9</f>
        <v>0</v>
      </c>
      <c r="K9" s="491"/>
      <c r="L9" s="405">
        <f>測定表!AW9</f>
        <v>0</v>
      </c>
      <c r="M9" s="405">
        <f>測定表!AX9</f>
        <v>0</v>
      </c>
      <c r="N9" s="405">
        <f>測定表!AY9</f>
        <v>0</v>
      </c>
      <c r="O9" s="499"/>
      <c r="P9" s="408">
        <f>測定表!BA9</f>
        <v>0</v>
      </c>
      <c r="Q9" s="408">
        <f>測定表!BB9</f>
        <v>0</v>
      </c>
      <c r="R9" s="408">
        <f>測定表!BC9</f>
        <v>0</v>
      </c>
      <c r="S9" s="499"/>
      <c r="T9" s="408">
        <f>測定表!BE9</f>
        <v>0</v>
      </c>
      <c r="U9" s="408">
        <f>測定表!BF9</f>
        <v>0</v>
      </c>
      <c r="V9" s="408">
        <f>測定表!BG9</f>
        <v>0</v>
      </c>
    </row>
    <row r="10" spans="1:22" s="89" customFormat="1" ht="12.4" customHeight="1">
      <c r="A10" s="395" t="s">
        <v>91</v>
      </c>
      <c r="B10" s="417" t="s">
        <v>6</v>
      </c>
      <c r="C10" s="488">
        <f>測定表!Q10</f>
        <v>0</v>
      </c>
      <c r="D10" s="488">
        <f>測定表!W10</f>
        <v>0</v>
      </c>
      <c r="E10" s="488">
        <f>測定表!AO10</f>
        <v>0</v>
      </c>
      <c r="F10" s="488">
        <f>測定表!AQ10</f>
        <v>0</v>
      </c>
      <c r="G10" s="491"/>
      <c r="H10" s="401">
        <f>測定表!AS10</f>
        <v>0</v>
      </c>
      <c r="I10" s="401">
        <f>測定表!AT10</f>
        <v>0</v>
      </c>
      <c r="J10" s="401">
        <f>測定表!AU10</f>
        <v>0</v>
      </c>
      <c r="K10" s="491"/>
      <c r="L10" s="405">
        <f>測定表!AW10</f>
        <v>0</v>
      </c>
      <c r="M10" s="405">
        <f>測定表!AX10</f>
        <v>0</v>
      </c>
      <c r="N10" s="405">
        <f>測定表!AY10</f>
        <v>0</v>
      </c>
      <c r="O10" s="499"/>
      <c r="P10" s="408">
        <f>測定表!BA10</f>
        <v>0</v>
      </c>
      <c r="Q10" s="408">
        <f>測定表!BB10</f>
        <v>0</v>
      </c>
      <c r="R10" s="408">
        <f>測定表!BC10</f>
        <v>0</v>
      </c>
      <c r="S10" s="499"/>
      <c r="T10" s="408">
        <f>測定表!BE10</f>
        <v>0</v>
      </c>
      <c r="U10" s="408">
        <f>測定表!BF10</f>
        <v>0</v>
      </c>
      <c r="V10" s="408">
        <f>測定表!BG10</f>
        <v>0</v>
      </c>
    </row>
    <row r="11" spans="1:22" s="89" customFormat="1" ht="12.4" customHeight="1">
      <c r="A11" s="395" t="s">
        <v>92</v>
      </c>
      <c r="B11" s="417" t="s">
        <v>7</v>
      </c>
      <c r="C11" s="488">
        <f>測定表!Q11</f>
        <v>0</v>
      </c>
      <c r="D11" s="488">
        <f>測定表!W11</f>
        <v>0</v>
      </c>
      <c r="E11" s="488">
        <f>測定表!AO11</f>
        <v>0</v>
      </c>
      <c r="F11" s="488">
        <f>測定表!AQ11</f>
        <v>0</v>
      </c>
      <c r="G11" s="491"/>
      <c r="H11" s="401">
        <f>測定表!AS11</f>
        <v>0</v>
      </c>
      <c r="I11" s="401">
        <f>測定表!AT11</f>
        <v>0</v>
      </c>
      <c r="J11" s="401">
        <f>測定表!AU11</f>
        <v>0</v>
      </c>
      <c r="K11" s="491"/>
      <c r="L11" s="405">
        <f>測定表!AW11</f>
        <v>0</v>
      </c>
      <c r="M11" s="405">
        <f>測定表!AX11</f>
        <v>0</v>
      </c>
      <c r="N11" s="405">
        <f>測定表!AY11</f>
        <v>0</v>
      </c>
      <c r="O11" s="499"/>
      <c r="P11" s="408">
        <f>測定表!BA11</f>
        <v>0</v>
      </c>
      <c r="Q11" s="408">
        <f>測定表!BB11</f>
        <v>0</v>
      </c>
      <c r="R11" s="408">
        <f>測定表!BC11</f>
        <v>0</v>
      </c>
      <c r="S11" s="499"/>
      <c r="T11" s="408">
        <f>測定表!BE11</f>
        <v>0</v>
      </c>
      <c r="U11" s="408">
        <f>測定表!BF11</f>
        <v>0</v>
      </c>
      <c r="V11" s="408">
        <f>測定表!BG11</f>
        <v>0</v>
      </c>
    </row>
    <row r="12" spans="1:22" s="89" customFormat="1" ht="12.4" customHeight="1">
      <c r="A12" s="395" t="s">
        <v>93</v>
      </c>
      <c r="B12" s="417" t="s">
        <v>530</v>
      </c>
      <c r="C12" s="488">
        <f>測定表!Q12</f>
        <v>0</v>
      </c>
      <c r="D12" s="488">
        <f>測定表!W12</f>
        <v>0</v>
      </c>
      <c r="E12" s="488">
        <f>測定表!AO12</f>
        <v>0</v>
      </c>
      <c r="F12" s="488">
        <f>測定表!AQ12</f>
        <v>0</v>
      </c>
      <c r="G12" s="491"/>
      <c r="H12" s="401">
        <f>測定表!AS12</f>
        <v>0</v>
      </c>
      <c r="I12" s="401">
        <f>測定表!AT12</f>
        <v>0</v>
      </c>
      <c r="J12" s="401">
        <f>測定表!AU12</f>
        <v>0</v>
      </c>
      <c r="K12" s="491"/>
      <c r="L12" s="405">
        <f>測定表!AW12</f>
        <v>0</v>
      </c>
      <c r="M12" s="405">
        <f>測定表!AX12</f>
        <v>0</v>
      </c>
      <c r="N12" s="405">
        <f>測定表!AY12</f>
        <v>0</v>
      </c>
      <c r="O12" s="499"/>
      <c r="P12" s="408">
        <f>測定表!BA12</f>
        <v>0</v>
      </c>
      <c r="Q12" s="408">
        <f>測定表!BB12</f>
        <v>0</v>
      </c>
      <c r="R12" s="408">
        <f>測定表!BC12</f>
        <v>0</v>
      </c>
      <c r="S12" s="499"/>
      <c r="T12" s="408">
        <f>測定表!BE12</f>
        <v>0</v>
      </c>
      <c r="U12" s="408">
        <f>測定表!BF12</f>
        <v>0</v>
      </c>
      <c r="V12" s="408">
        <f>測定表!BG12</f>
        <v>0</v>
      </c>
    </row>
    <row r="13" spans="1:22" s="89" customFormat="1" ht="12.4" customHeight="1">
      <c r="A13" s="395" t="s">
        <v>94</v>
      </c>
      <c r="B13" s="417" t="s">
        <v>8</v>
      </c>
      <c r="C13" s="488">
        <f>測定表!Q13</f>
        <v>0</v>
      </c>
      <c r="D13" s="488">
        <f>測定表!W13</f>
        <v>0</v>
      </c>
      <c r="E13" s="488">
        <f>測定表!AO13</f>
        <v>0</v>
      </c>
      <c r="F13" s="488">
        <f>測定表!AQ13</f>
        <v>0</v>
      </c>
      <c r="G13" s="491"/>
      <c r="H13" s="401">
        <f>測定表!AS13</f>
        <v>0</v>
      </c>
      <c r="I13" s="401">
        <f>測定表!AT13</f>
        <v>0</v>
      </c>
      <c r="J13" s="401">
        <f>測定表!AU13</f>
        <v>0</v>
      </c>
      <c r="K13" s="491"/>
      <c r="L13" s="405">
        <f>測定表!AW13</f>
        <v>0</v>
      </c>
      <c r="M13" s="405">
        <f>測定表!AX13</f>
        <v>0</v>
      </c>
      <c r="N13" s="405">
        <f>測定表!AY13</f>
        <v>0</v>
      </c>
      <c r="O13" s="499"/>
      <c r="P13" s="408">
        <f>測定表!BA13</f>
        <v>0</v>
      </c>
      <c r="Q13" s="408">
        <f>測定表!BB13</f>
        <v>0</v>
      </c>
      <c r="R13" s="408">
        <f>測定表!BC13</f>
        <v>0</v>
      </c>
      <c r="S13" s="499"/>
      <c r="T13" s="408">
        <f>測定表!BE13</f>
        <v>0</v>
      </c>
      <c r="U13" s="408">
        <f>測定表!BF13</f>
        <v>0</v>
      </c>
      <c r="V13" s="408">
        <f>測定表!BG13</f>
        <v>0</v>
      </c>
    </row>
    <row r="14" spans="1:22" s="89" customFormat="1" ht="12.4" customHeight="1">
      <c r="A14" s="395" t="s">
        <v>95</v>
      </c>
      <c r="B14" s="417" t="s">
        <v>9</v>
      </c>
      <c r="C14" s="488">
        <f>測定表!Q14</f>
        <v>0</v>
      </c>
      <c r="D14" s="488">
        <f>測定表!W14</f>
        <v>0</v>
      </c>
      <c r="E14" s="488">
        <f>測定表!AO14</f>
        <v>0</v>
      </c>
      <c r="F14" s="488">
        <f>測定表!AQ14</f>
        <v>0</v>
      </c>
      <c r="G14" s="491"/>
      <c r="H14" s="401">
        <f>測定表!AS14</f>
        <v>0</v>
      </c>
      <c r="I14" s="401">
        <f>測定表!AT14</f>
        <v>0</v>
      </c>
      <c r="J14" s="401">
        <f>測定表!AU14</f>
        <v>0</v>
      </c>
      <c r="K14" s="491"/>
      <c r="L14" s="405">
        <f>測定表!AW14</f>
        <v>0</v>
      </c>
      <c r="M14" s="405">
        <f>測定表!AX14</f>
        <v>0</v>
      </c>
      <c r="N14" s="405">
        <f>測定表!AY14</f>
        <v>0</v>
      </c>
      <c r="O14" s="499"/>
      <c r="P14" s="408">
        <f>測定表!BA14</f>
        <v>0</v>
      </c>
      <c r="Q14" s="408">
        <f>測定表!BB14</f>
        <v>0</v>
      </c>
      <c r="R14" s="408">
        <f>測定表!BC14</f>
        <v>0</v>
      </c>
      <c r="S14" s="499"/>
      <c r="T14" s="408">
        <f>測定表!BE14</f>
        <v>0</v>
      </c>
      <c r="U14" s="408">
        <f>測定表!BF14</f>
        <v>0</v>
      </c>
      <c r="V14" s="408">
        <f>測定表!BG14</f>
        <v>0</v>
      </c>
    </row>
    <row r="15" spans="1:22" s="89" customFormat="1" ht="12.4" customHeight="1">
      <c r="A15" s="395" t="s">
        <v>96</v>
      </c>
      <c r="B15" s="417" t="s">
        <v>10</v>
      </c>
      <c r="C15" s="488">
        <f>測定表!Q15</f>
        <v>0</v>
      </c>
      <c r="D15" s="488">
        <f>測定表!W15</f>
        <v>0</v>
      </c>
      <c r="E15" s="488">
        <f>測定表!AO15</f>
        <v>0</v>
      </c>
      <c r="F15" s="488">
        <f>測定表!AQ15</f>
        <v>0</v>
      </c>
      <c r="G15" s="491"/>
      <c r="H15" s="401">
        <f>測定表!AS15</f>
        <v>0</v>
      </c>
      <c r="I15" s="401">
        <f>測定表!AT15</f>
        <v>0</v>
      </c>
      <c r="J15" s="401">
        <f>測定表!AU15</f>
        <v>0</v>
      </c>
      <c r="K15" s="491"/>
      <c r="L15" s="405">
        <f>測定表!AW15</f>
        <v>0</v>
      </c>
      <c r="M15" s="405">
        <f>測定表!AX15</f>
        <v>0</v>
      </c>
      <c r="N15" s="405">
        <f>測定表!AY15</f>
        <v>0</v>
      </c>
      <c r="O15" s="499"/>
      <c r="P15" s="408">
        <f>測定表!BA15</f>
        <v>0</v>
      </c>
      <c r="Q15" s="408">
        <f>測定表!BB15</f>
        <v>0</v>
      </c>
      <c r="R15" s="408">
        <f>測定表!BC15</f>
        <v>0</v>
      </c>
      <c r="S15" s="499"/>
      <c r="T15" s="408">
        <f>測定表!BE15</f>
        <v>0</v>
      </c>
      <c r="U15" s="408">
        <f>測定表!BF15</f>
        <v>0</v>
      </c>
      <c r="V15" s="408">
        <f>測定表!BG15</f>
        <v>0</v>
      </c>
    </row>
    <row r="16" spans="1:22" s="89" customFormat="1" ht="12.4" customHeight="1">
      <c r="A16" s="395" t="s">
        <v>97</v>
      </c>
      <c r="B16" s="417" t="s">
        <v>11</v>
      </c>
      <c r="C16" s="488">
        <f>測定表!Q16</f>
        <v>0</v>
      </c>
      <c r="D16" s="488">
        <f>測定表!W16</f>
        <v>0</v>
      </c>
      <c r="E16" s="488">
        <f>測定表!AO16</f>
        <v>0</v>
      </c>
      <c r="F16" s="488">
        <f>測定表!AQ16</f>
        <v>0</v>
      </c>
      <c r="G16" s="491"/>
      <c r="H16" s="401">
        <f>測定表!AS16</f>
        <v>0</v>
      </c>
      <c r="I16" s="401">
        <f>測定表!AT16</f>
        <v>0</v>
      </c>
      <c r="J16" s="401">
        <f>測定表!AU16</f>
        <v>0</v>
      </c>
      <c r="K16" s="491"/>
      <c r="L16" s="405">
        <f>測定表!AW16</f>
        <v>0</v>
      </c>
      <c r="M16" s="405">
        <f>測定表!AX16</f>
        <v>0</v>
      </c>
      <c r="N16" s="405">
        <f>測定表!AY16</f>
        <v>0</v>
      </c>
      <c r="O16" s="499"/>
      <c r="P16" s="408">
        <f>測定表!BA16</f>
        <v>0</v>
      </c>
      <c r="Q16" s="408">
        <f>測定表!BB16</f>
        <v>0</v>
      </c>
      <c r="R16" s="408">
        <f>測定表!BC16</f>
        <v>0</v>
      </c>
      <c r="S16" s="499"/>
      <c r="T16" s="408">
        <f>測定表!BE16</f>
        <v>0</v>
      </c>
      <c r="U16" s="408">
        <f>測定表!BF16</f>
        <v>0</v>
      </c>
      <c r="V16" s="408">
        <f>測定表!BG16</f>
        <v>0</v>
      </c>
    </row>
    <row r="17" spans="1:22" s="89" customFormat="1" ht="12.4" customHeight="1">
      <c r="A17" s="395" t="s">
        <v>98</v>
      </c>
      <c r="B17" s="417" t="s">
        <v>99</v>
      </c>
      <c r="C17" s="488">
        <f>測定表!Q17</f>
        <v>0</v>
      </c>
      <c r="D17" s="488">
        <f>測定表!W17</f>
        <v>0</v>
      </c>
      <c r="E17" s="488">
        <f>測定表!AO17</f>
        <v>0</v>
      </c>
      <c r="F17" s="488">
        <f>測定表!AQ17</f>
        <v>0</v>
      </c>
      <c r="G17" s="491"/>
      <c r="H17" s="401">
        <f>測定表!AS17</f>
        <v>0</v>
      </c>
      <c r="I17" s="401">
        <f>測定表!AT17</f>
        <v>0</v>
      </c>
      <c r="J17" s="401">
        <f>測定表!AU17</f>
        <v>0</v>
      </c>
      <c r="K17" s="491"/>
      <c r="L17" s="405">
        <f>測定表!AW17</f>
        <v>0</v>
      </c>
      <c r="M17" s="405">
        <f>測定表!AX17</f>
        <v>0</v>
      </c>
      <c r="N17" s="405">
        <f>測定表!AY17</f>
        <v>0</v>
      </c>
      <c r="O17" s="499"/>
      <c r="P17" s="408">
        <f>測定表!BA17</f>
        <v>0</v>
      </c>
      <c r="Q17" s="408">
        <f>測定表!BB17</f>
        <v>0</v>
      </c>
      <c r="R17" s="408">
        <f>測定表!BC17</f>
        <v>0</v>
      </c>
      <c r="S17" s="499"/>
      <c r="T17" s="408">
        <f>測定表!BE17</f>
        <v>0</v>
      </c>
      <c r="U17" s="408">
        <f>測定表!BF17</f>
        <v>0</v>
      </c>
      <c r="V17" s="408">
        <f>測定表!BG17</f>
        <v>0</v>
      </c>
    </row>
    <row r="18" spans="1:22" s="89" customFormat="1" ht="12.4" customHeight="1">
      <c r="A18" s="395" t="s">
        <v>100</v>
      </c>
      <c r="B18" s="417" t="s">
        <v>101</v>
      </c>
      <c r="C18" s="488">
        <f>測定表!Q18</f>
        <v>0</v>
      </c>
      <c r="D18" s="488">
        <f>測定表!W18</f>
        <v>0</v>
      </c>
      <c r="E18" s="488">
        <f>測定表!AO18</f>
        <v>0</v>
      </c>
      <c r="F18" s="488">
        <f>測定表!AQ18</f>
        <v>0</v>
      </c>
      <c r="G18" s="491"/>
      <c r="H18" s="401">
        <f>測定表!AS18</f>
        <v>0</v>
      </c>
      <c r="I18" s="401">
        <f>測定表!AT18</f>
        <v>0</v>
      </c>
      <c r="J18" s="401">
        <f>測定表!AU18</f>
        <v>0</v>
      </c>
      <c r="K18" s="491"/>
      <c r="L18" s="405">
        <f>測定表!AW18</f>
        <v>0</v>
      </c>
      <c r="M18" s="405">
        <f>測定表!AX18</f>
        <v>0</v>
      </c>
      <c r="N18" s="405">
        <f>測定表!AY18</f>
        <v>0</v>
      </c>
      <c r="O18" s="499"/>
      <c r="P18" s="408">
        <f>測定表!BA18</f>
        <v>0</v>
      </c>
      <c r="Q18" s="408">
        <f>測定表!BB18</f>
        <v>0</v>
      </c>
      <c r="R18" s="408">
        <f>測定表!BC18</f>
        <v>0</v>
      </c>
      <c r="S18" s="499"/>
      <c r="T18" s="408">
        <f>測定表!BE18</f>
        <v>0</v>
      </c>
      <c r="U18" s="408">
        <f>測定表!BF18</f>
        <v>0</v>
      </c>
      <c r="V18" s="408">
        <f>測定表!BG18</f>
        <v>0</v>
      </c>
    </row>
    <row r="19" spans="1:22" s="89" customFormat="1" ht="12.4" customHeight="1">
      <c r="A19" s="395" t="s">
        <v>102</v>
      </c>
      <c r="B19" s="417" t="s">
        <v>103</v>
      </c>
      <c r="C19" s="488">
        <f>測定表!Q19</f>
        <v>0</v>
      </c>
      <c r="D19" s="488">
        <f>測定表!W19</f>
        <v>0</v>
      </c>
      <c r="E19" s="488">
        <f>測定表!AO19</f>
        <v>0</v>
      </c>
      <c r="F19" s="488">
        <f>測定表!AQ19</f>
        <v>0</v>
      </c>
      <c r="G19" s="491"/>
      <c r="H19" s="401">
        <f>測定表!AS19</f>
        <v>0</v>
      </c>
      <c r="I19" s="401">
        <f>測定表!AT19</f>
        <v>0</v>
      </c>
      <c r="J19" s="401">
        <f>測定表!AU19</f>
        <v>0</v>
      </c>
      <c r="K19" s="491"/>
      <c r="L19" s="405">
        <f>測定表!AW19</f>
        <v>0</v>
      </c>
      <c r="M19" s="405">
        <f>測定表!AX19</f>
        <v>0</v>
      </c>
      <c r="N19" s="405">
        <f>測定表!AY19</f>
        <v>0</v>
      </c>
      <c r="O19" s="499"/>
      <c r="P19" s="408">
        <f>測定表!BA19</f>
        <v>0</v>
      </c>
      <c r="Q19" s="408">
        <f>測定表!BB19</f>
        <v>0</v>
      </c>
      <c r="R19" s="408">
        <f>測定表!BC19</f>
        <v>0</v>
      </c>
      <c r="S19" s="499"/>
      <c r="T19" s="408">
        <f>測定表!BE19</f>
        <v>0</v>
      </c>
      <c r="U19" s="408">
        <f>測定表!BF19</f>
        <v>0</v>
      </c>
      <c r="V19" s="408">
        <f>測定表!BG19</f>
        <v>0</v>
      </c>
    </row>
    <row r="20" spans="1:22" s="89" customFormat="1" ht="12.4" customHeight="1">
      <c r="A20" s="395" t="s">
        <v>104</v>
      </c>
      <c r="B20" s="417" t="s">
        <v>105</v>
      </c>
      <c r="C20" s="488">
        <f>測定表!Q20</f>
        <v>0</v>
      </c>
      <c r="D20" s="488">
        <f>測定表!W20</f>
        <v>0</v>
      </c>
      <c r="E20" s="488">
        <f>測定表!AO20</f>
        <v>0</v>
      </c>
      <c r="F20" s="488">
        <f>測定表!AQ20</f>
        <v>0</v>
      </c>
      <c r="G20" s="491"/>
      <c r="H20" s="401">
        <f>測定表!AS20</f>
        <v>0</v>
      </c>
      <c r="I20" s="401">
        <f>測定表!AT20</f>
        <v>0</v>
      </c>
      <c r="J20" s="401">
        <f>測定表!AU20</f>
        <v>0</v>
      </c>
      <c r="K20" s="491"/>
      <c r="L20" s="405">
        <f>測定表!AW20</f>
        <v>0</v>
      </c>
      <c r="M20" s="405">
        <f>測定表!AX20</f>
        <v>0</v>
      </c>
      <c r="N20" s="405">
        <f>測定表!AY20</f>
        <v>0</v>
      </c>
      <c r="O20" s="499"/>
      <c r="P20" s="408">
        <f>測定表!BA20</f>
        <v>0</v>
      </c>
      <c r="Q20" s="408">
        <f>測定表!BB20</f>
        <v>0</v>
      </c>
      <c r="R20" s="408">
        <f>測定表!BC20</f>
        <v>0</v>
      </c>
      <c r="S20" s="499"/>
      <c r="T20" s="408">
        <f>測定表!BE20</f>
        <v>0</v>
      </c>
      <c r="U20" s="408">
        <f>測定表!BF20</f>
        <v>0</v>
      </c>
      <c r="V20" s="408">
        <f>測定表!BG20</f>
        <v>0</v>
      </c>
    </row>
    <row r="21" spans="1:22" s="89" customFormat="1" ht="12.4" customHeight="1">
      <c r="A21" s="395" t="s">
        <v>106</v>
      </c>
      <c r="B21" s="417" t="s">
        <v>12</v>
      </c>
      <c r="C21" s="488">
        <f>測定表!Q21</f>
        <v>0</v>
      </c>
      <c r="D21" s="488">
        <f>測定表!W21</f>
        <v>0</v>
      </c>
      <c r="E21" s="488">
        <f>測定表!AO21</f>
        <v>0</v>
      </c>
      <c r="F21" s="488">
        <f>測定表!AQ21</f>
        <v>0</v>
      </c>
      <c r="G21" s="491"/>
      <c r="H21" s="401">
        <f>測定表!AS21</f>
        <v>0</v>
      </c>
      <c r="I21" s="401">
        <f>測定表!AT21</f>
        <v>0</v>
      </c>
      <c r="J21" s="401">
        <f>測定表!AU21</f>
        <v>0</v>
      </c>
      <c r="K21" s="491"/>
      <c r="L21" s="405">
        <f>測定表!AW21</f>
        <v>0</v>
      </c>
      <c r="M21" s="405">
        <f>測定表!AX21</f>
        <v>0</v>
      </c>
      <c r="N21" s="405">
        <f>測定表!AY21</f>
        <v>0</v>
      </c>
      <c r="O21" s="499"/>
      <c r="P21" s="408">
        <f>測定表!BA21</f>
        <v>0</v>
      </c>
      <c r="Q21" s="408">
        <f>測定表!BB21</f>
        <v>0</v>
      </c>
      <c r="R21" s="408">
        <f>測定表!BC21</f>
        <v>0</v>
      </c>
      <c r="S21" s="499"/>
      <c r="T21" s="408">
        <f>測定表!BE21</f>
        <v>0</v>
      </c>
      <c r="U21" s="408">
        <f>測定表!BF21</f>
        <v>0</v>
      </c>
      <c r="V21" s="408">
        <f>測定表!BG21</f>
        <v>0</v>
      </c>
    </row>
    <row r="22" spans="1:22" s="89" customFormat="1" ht="12.4" customHeight="1">
      <c r="A22" s="395" t="s">
        <v>107</v>
      </c>
      <c r="B22" s="417" t="s">
        <v>531</v>
      </c>
      <c r="C22" s="488">
        <f>測定表!Q22</f>
        <v>0</v>
      </c>
      <c r="D22" s="488">
        <f>測定表!W22</f>
        <v>0</v>
      </c>
      <c r="E22" s="488">
        <f>測定表!AO22</f>
        <v>0</v>
      </c>
      <c r="F22" s="488">
        <f>測定表!AQ22</f>
        <v>0</v>
      </c>
      <c r="G22" s="491"/>
      <c r="H22" s="401">
        <f>測定表!AS22</f>
        <v>0</v>
      </c>
      <c r="I22" s="401">
        <f>測定表!AT22</f>
        <v>0</v>
      </c>
      <c r="J22" s="401">
        <f>測定表!AU22</f>
        <v>0</v>
      </c>
      <c r="K22" s="491"/>
      <c r="L22" s="405">
        <f>測定表!AW22</f>
        <v>0</v>
      </c>
      <c r="M22" s="405">
        <f>測定表!AX22</f>
        <v>0</v>
      </c>
      <c r="N22" s="405">
        <f>測定表!AY22</f>
        <v>0</v>
      </c>
      <c r="O22" s="499"/>
      <c r="P22" s="408">
        <f>測定表!BA22</f>
        <v>0</v>
      </c>
      <c r="Q22" s="408">
        <f>測定表!BB22</f>
        <v>0</v>
      </c>
      <c r="R22" s="408">
        <f>測定表!BC22</f>
        <v>0</v>
      </c>
      <c r="S22" s="499"/>
      <c r="T22" s="408">
        <f>測定表!BE22</f>
        <v>0</v>
      </c>
      <c r="U22" s="408">
        <f>測定表!BF22</f>
        <v>0</v>
      </c>
      <c r="V22" s="408">
        <f>測定表!BG22</f>
        <v>0</v>
      </c>
    </row>
    <row r="23" spans="1:22" s="89" customFormat="1" ht="12.4" customHeight="1">
      <c r="A23" s="395" t="s">
        <v>108</v>
      </c>
      <c r="B23" s="418" t="s">
        <v>39</v>
      </c>
      <c r="C23" s="488">
        <f>測定表!Q23</f>
        <v>0</v>
      </c>
      <c r="D23" s="488">
        <f>測定表!W23</f>
        <v>0</v>
      </c>
      <c r="E23" s="488">
        <f>測定表!AO23</f>
        <v>0</v>
      </c>
      <c r="F23" s="488">
        <f>測定表!AQ23</f>
        <v>0</v>
      </c>
      <c r="G23" s="491"/>
      <c r="H23" s="401">
        <f>測定表!AS23</f>
        <v>0</v>
      </c>
      <c r="I23" s="401">
        <f>測定表!AT23</f>
        <v>0</v>
      </c>
      <c r="J23" s="401">
        <f>測定表!AU23</f>
        <v>0</v>
      </c>
      <c r="K23" s="491"/>
      <c r="L23" s="405">
        <f>測定表!AW23</f>
        <v>0</v>
      </c>
      <c r="M23" s="405">
        <f>測定表!AX23</f>
        <v>0</v>
      </c>
      <c r="N23" s="405">
        <f>測定表!AY23</f>
        <v>0</v>
      </c>
      <c r="O23" s="499"/>
      <c r="P23" s="408">
        <f>測定表!BA23</f>
        <v>0</v>
      </c>
      <c r="Q23" s="408">
        <f>測定表!BB23</f>
        <v>0</v>
      </c>
      <c r="R23" s="408">
        <f>測定表!BC23</f>
        <v>0</v>
      </c>
      <c r="S23" s="499"/>
      <c r="T23" s="408">
        <f>測定表!BE23</f>
        <v>0</v>
      </c>
      <c r="U23" s="408">
        <f>測定表!BF23</f>
        <v>0</v>
      </c>
      <c r="V23" s="408">
        <f>測定表!BG23</f>
        <v>0</v>
      </c>
    </row>
    <row r="24" spans="1:22" s="89" customFormat="1" ht="12.4" customHeight="1">
      <c r="A24" s="395" t="s">
        <v>109</v>
      </c>
      <c r="B24" s="417" t="s">
        <v>28</v>
      </c>
      <c r="C24" s="488">
        <f>測定表!Q24</f>
        <v>0</v>
      </c>
      <c r="D24" s="488">
        <f>測定表!W24</f>
        <v>0</v>
      </c>
      <c r="E24" s="488">
        <f>測定表!AO24</f>
        <v>0</v>
      </c>
      <c r="F24" s="488">
        <f>測定表!AQ24</f>
        <v>0</v>
      </c>
      <c r="G24" s="491"/>
      <c r="H24" s="401">
        <f>測定表!AS24</f>
        <v>0</v>
      </c>
      <c r="I24" s="401">
        <f>測定表!AT24</f>
        <v>0</v>
      </c>
      <c r="J24" s="401">
        <f>測定表!AU24</f>
        <v>0</v>
      </c>
      <c r="K24" s="491"/>
      <c r="L24" s="405">
        <f>測定表!AW24</f>
        <v>0</v>
      </c>
      <c r="M24" s="405">
        <f>測定表!AX24</f>
        <v>0</v>
      </c>
      <c r="N24" s="405">
        <f>測定表!AY24</f>
        <v>0</v>
      </c>
      <c r="O24" s="499"/>
      <c r="P24" s="408">
        <f>測定表!BA24</f>
        <v>0</v>
      </c>
      <c r="Q24" s="408">
        <f>測定表!BB24</f>
        <v>0</v>
      </c>
      <c r="R24" s="408">
        <f>測定表!BC24</f>
        <v>0</v>
      </c>
      <c r="S24" s="499"/>
      <c r="T24" s="408">
        <f>測定表!BE24</f>
        <v>0</v>
      </c>
      <c r="U24" s="408">
        <f>測定表!BF24</f>
        <v>0</v>
      </c>
      <c r="V24" s="408">
        <f>測定表!BG24</f>
        <v>0</v>
      </c>
    </row>
    <row r="25" spans="1:22" s="89" customFormat="1" ht="12.4" customHeight="1">
      <c r="A25" s="395" t="s">
        <v>110</v>
      </c>
      <c r="B25" s="417" t="s">
        <v>29</v>
      </c>
      <c r="C25" s="488">
        <f>測定表!Q25</f>
        <v>0</v>
      </c>
      <c r="D25" s="488">
        <f>測定表!W25</f>
        <v>0</v>
      </c>
      <c r="E25" s="488">
        <f>測定表!AO25</f>
        <v>0</v>
      </c>
      <c r="F25" s="488">
        <f>測定表!AQ25</f>
        <v>0</v>
      </c>
      <c r="G25" s="491"/>
      <c r="H25" s="401">
        <f>測定表!AS25</f>
        <v>0</v>
      </c>
      <c r="I25" s="401">
        <f>測定表!AT25</f>
        <v>0</v>
      </c>
      <c r="J25" s="401">
        <f>測定表!AU25</f>
        <v>0</v>
      </c>
      <c r="K25" s="491"/>
      <c r="L25" s="405">
        <f>測定表!AW25</f>
        <v>0</v>
      </c>
      <c r="M25" s="405">
        <f>測定表!AX25</f>
        <v>0</v>
      </c>
      <c r="N25" s="405">
        <f>測定表!AY25</f>
        <v>0</v>
      </c>
      <c r="O25" s="499"/>
      <c r="P25" s="408">
        <f>測定表!BA25</f>
        <v>0</v>
      </c>
      <c r="Q25" s="408">
        <f>測定表!BB25</f>
        <v>0</v>
      </c>
      <c r="R25" s="408">
        <f>測定表!BC25</f>
        <v>0</v>
      </c>
      <c r="S25" s="499"/>
      <c r="T25" s="408">
        <f>測定表!BE25</f>
        <v>0</v>
      </c>
      <c r="U25" s="408">
        <f>測定表!BF25</f>
        <v>0</v>
      </c>
      <c r="V25" s="408">
        <f>測定表!BG25</f>
        <v>0</v>
      </c>
    </row>
    <row r="26" spans="1:22" s="89" customFormat="1" ht="12.4" customHeight="1">
      <c r="A26" s="395" t="s">
        <v>111</v>
      </c>
      <c r="B26" s="417" t="s">
        <v>30</v>
      </c>
      <c r="C26" s="488">
        <f>測定表!Q26</f>
        <v>0</v>
      </c>
      <c r="D26" s="488">
        <f>測定表!W26</f>
        <v>0</v>
      </c>
      <c r="E26" s="488">
        <f>測定表!AO26</f>
        <v>0</v>
      </c>
      <c r="F26" s="488">
        <f>測定表!AQ26</f>
        <v>0</v>
      </c>
      <c r="G26" s="491"/>
      <c r="H26" s="401">
        <f>測定表!AS26</f>
        <v>0</v>
      </c>
      <c r="I26" s="401">
        <f>測定表!AT26</f>
        <v>0</v>
      </c>
      <c r="J26" s="401">
        <f>測定表!AU26</f>
        <v>0</v>
      </c>
      <c r="K26" s="491"/>
      <c r="L26" s="405">
        <f>測定表!AW26</f>
        <v>0</v>
      </c>
      <c r="M26" s="405">
        <f>測定表!AX26</f>
        <v>0</v>
      </c>
      <c r="N26" s="405">
        <f>測定表!AY26</f>
        <v>0</v>
      </c>
      <c r="O26" s="499"/>
      <c r="P26" s="408">
        <f>測定表!BA26</f>
        <v>0</v>
      </c>
      <c r="Q26" s="408">
        <f>測定表!BB26</f>
        <v>0</v>
      </c>
      <c r="R26" s="408">
        <f>測定表!BC26</f>
        <v>0</v>
      </c>
      <c r="S26" s="499"/>
      <c r="T26" s="408">
        <f>測定表!BE26</f>
        <v>0</v>
      </c>
      <c r="U26" s="408">
        <f>測定表!BF26</f>
        <v>0</v>
      </c>
      <c r="V26" s="408">
        <f>測定表!BG26</f>
        <v>0</v>
      </c>
    </row>
    <row r="27" spans="1:22" s="89" customFormat="1" ht="12.4" customHeight="1">
      <c r="A27" s="395" t="s">
        <v>112</v>
      </c>
      <c r="B27" s="417" t="s">
        <v>113</v>
      </c>
      <c r="C27" s="488">
        <f>測定表!Q27</f>
        <v>0</v>
      </c>
      <c r="D27" s="488">
        <f>測定表!W27</f>
        <v>0</v>
      </c>
      <c r="E27" s="488">
        <f>測定表!AO27</f>
        <v>0</v>
      </c>
      <c r="F27" s="488">
        <f>測定表!AQ27</f>
        <v>0</v>
      </c>
      <c r="G27" s="491"/>
      <c r="H27" s="401">
        <f>測定表!AS27</f>
        <v>0</v>
      </c>
      <c r="I27" s="401">
        <f>測定表!AT27</f>
        <v>0</v>
      </c>
      <c r="J27" s="401">
        <f>測定表!AU27</f>
        <v>0</v>
      </c>
      <c r="K27" s="491"/>
      <c r="L27" s="405">
        <f>測定表!AW27</f>
        <v>0</v>
      </c>
      <c r="M27" s="405">
        <f>測定表!AX27</f>
        <v>0</v>
      </c>
      <c r="N27" s="405">
        <f>測定表!AY27</f>
        <v>0</v>
      </c>
      <c r="O27" s="499"/>
      <c r="P27" s="408">
        <f>測定表!BA27</f>
        <v>0</v>
      </c>
      <c r="Q27" s="408">
        <f>測定表!BB27</f>
        <v>0</v>
      </c>
      <c r="R27" s="408">
        <f>測定表!BC27</f>
        <v>0</v>
      </c>
      <c r="S27" s="499"/>
      <c r="T27" s="408">
        <f>測定表!BE27</f>
        <v>0</v>
      </c>
      <c r="U27" s="408">
        <f>測定表!BF27</f>
        <v>0</v>
      </c>
      <c r="V27" s="408">
        <f>測定表!BG27</f>
        <v>0</v>
      </c>
    </row>
    <row r="28" spans="1:22" s="89" customFormat="1" ht="12.4" customHeight="1">
      <c r="A28" s="395" t="s">
        <v>114</v>
      </c>
      <c r="B28" s="417" t="s">
        <v>115</v>
      </c>
      <c r="C28" s="488">
        <f>測定表!Q28</f>
        <v>0</v>
      </c>
      <c r="D28" s="488">
        <f>測定表!W28</f>
        <v>0</v>
      </c>
      <c r="E28" s="488">
        <f>測定表!AO28</f>
        <v>0</v>
      </c>
      <c r="F28" s="488">
        <f>測定表!AQ28</f>
        <v>0</v>
      </c>
      <c r="G28" s="491"/>
      <c r="H28" s="401">
        <f>測定表!AS28</f>
        <v>0</v>
      </c>
      <c r="I28" s="401">
        <f>測定表!AT28</f>
        <v>0</v>
      </c>
      <c r="J28" s="401">
        <f>測定表!AU28</f>
        <v>0</v>
      </c>
      <c r="K28" s="491"/>
      <c r="L28" s="405">
        <f>測定表!AW28</f>
        <v>0</v>
      </c>
      <c r="M28" s="405">
        <f>測定表!AX28</f>
        <v>0</v>
      </c>
      <c r="N28" s="405">
        <f>測定表!AY28</f>
        <v>0</v>
      </c>
      <c r="O28" s="499"/>
      <c r="P28" s="408">
        <f>測定表!BA28</f>
        <v>0</v>
      </c>
      <c r="Q28" s="408">
        <f>測定表!BB28</f>
        <v>0</v>
      </c>
      <c r="R28" s="408">
        <f>測定表!BC28</f>
        <v>0</v>
      </c>
      <c r="S28" s="499"/>
      <c r="T28" s="408">
        <f>測定表!BE28</f>
        <v>0</v>
      </c>
      <c r="U28" s="408">
        <f>測定表!BF28</f>
        <v>0</v>
      </c>
      <c r="V28" s="408">
        <f>測定表!BG28</f>
        <v>0</v>
      </c>
    </row>
    <row r="29" spans="1:22" s="89" customFormat="1" ht="12.4" customHeight="1">
      <c r="A29" s="395" t="s">
        <v>116</v>
      </c>
      <c r="B29" s="417" t="s">
        <v>31</v>
      </c>
      <c r="C29" s="488">
        <f>測定表!Q29</f>
        <v>0</v>
      </c>
      <c r="D29" s="488">
        <f>測定表!W29</f>
        <v>0</v>
      </c>
      <c r="E29" s="488">
        <f>測定表!AO29</f>
        <v>0</v>
      </c>
      <c r="F29" s="488">
        <f>測定表!AQ29</f>
        <v>0</v>
      </c>
      <c r="G29" s="491"/>
      <c r="H29" s="401">
        <f>測定表!AS29</f>
        <v>0</v>
      </c>
      <c r="I29" s="401">
        <f>測定表!AT29</f>
        <v>0</v>
      </c>
      <c r="J29" s="401">
        <f>測定表!AU29</f>
        <v>0</v>
      </c>
      <c r="K29" s="491"/>
      <c r="L29" s="405">
        <f>測定表!AW29</f>
        <v>0</v>
      </c>
      <c r="M29" s="405">
        <f>測定表!AX29</f>
        <v>0</v>
      </c>
      <c r="N29" s="405">
        <f>測定表!AY29</f>
        <v>0</v>
      </c>
      <c r="O29" s="499"/>
      <c r="P29" s="408">
        <f>測定表!BA29</f>
        <v>0</v>
      </c>
      <c r="Q29" s="408">
        <f>測定表!BB29</f>
        <v>0</v>
      </c>
      <c r="R29" s="408">
        <f>測定表!BC29</f>
        <v>0</v>
      </c>
      <c r="S29" s="499"/>
      <c r="T29" s="408">
        <f>測定表!BE29</f>
        <v>0</v>
      </c>
      <c r="U29" s="408">
        <f>測定表!BF29</f>
        <v>0</v>
      </c>
      <c r="V29" s="408">
        <f>測定表!BG29</f>
        <v>0</v>
      </c>
    </row>
    <row r="30" spans="1:22" s="89" customFormat="1" ht="12.4" customHeight="1">
      <c r="A30" s="395" t="s">
        <v>117</v>
      </c>
      <c r="B30" s="417" t="s">
        <v>32</v>
      </c>
      <c r="C30" s="488">
        <f>測定表!Q30</f>
        <v>0</v>
      </c>
      <c r="D30" s="488">
        <f>測定表!W30</f>
        <v>0</v>
      </c>
      <c r="E30" s="488">
        <f>測定表!AO30</f>
        <v>0</v>
      </c>
      <c r="F30" s="488">
        <f>測定表!AQ30</f>
        <v>0</v>
      </c>
      <c r="G30" s="491"/>
      <c r="H30" s="401">
        <f>測定表!AS30</f>
        <v>0</v>
      </c>
      <c r="I30" s="401">
        <f>測定表!AT30</f>
        <v>0</v>
      </c>
      <c r="J30" s="401">
        <f>測定表!AU30</f>
        <v>0</v>
      </c>
      <c r="K30" s="491"/>
      <c r="L30" s="405">
        <f>測定表!AW30</f>
        <v>0</v>
      </c>
      <c r="M30" s="405">
        <f>測定表!AX30</f>
        <v>0</v>
      </c>
      <c r="N30" s="405">
        <f>測定表!AY30</f>
        <v>0</v>
      </c>
      <c r="O30" s="499"/>
      <c r="P30" s="408">
        <f>測定表!BA30</f>
        <v>0</v>
      </c>
      <c r="Q30" s="408">
        <f>測定表!BB30</f>
        <v>0</v>
      </c>
      <c r="R30" s="408">
        <f>測定表!BC30</f>
        <v>0</v>
      </c>
      <c r="S30" s="499"/>
      <c r="T30" s="408">
        <f>測定表!BE30</f>
        <v>0</v>
      </c>
      <c r="U30" s="408">
        <f>測定表!BF30</f>
        <v>0</v>
      </c>
      <c r="V30" s="408">
        <f>測定表!BG30</f>
        <v>0</v>
      </c>
    </row>
    <row r="31" spans="1:22" s="89" customFormat="1" ht="12.4" customHeight="1">
      <c r="A31" s="395" t="s">
        <v>118</v>
      </c>
      <c r="B31" s="417" t="s">
        <v>33</v>
      </c>
      <c r="C31" s="488">
        <f>測定表!Q31</f>
        <v>0</v>
      </c>
      <c r="D31" s="488">
        <f>測定表!W31</f>
        <v>0</v>
      </c>
      <c r="E31" s="488">
        <f>測定表!AO31</f>
        <v>0</v>
      </c>
      <c r="F31" s="488">
        <f>測定表!AQ31</f>
        <v>0</v>
      </c>
      <c r="G31" s="491"/>
      <c r="H31" s="401">
        <f>測定表!AS31</f>
        <v>0</v>
      </c>
      <c r="I31" s="401">
        <f>測定表!AT31</f>
        <v>0</v>
      </c>
      <c r="J31" s="401">
        <f>測定表!AU31</f>
        <v>0</v>
      </c>
      <c r="K31" s="491"/>
      <c r="L31" s="405">
        <f>測定表!AW31</f>
        <v>0</v>
      </c>
      <c r="M31" s="405">
        <f>測定表!AX31</f>
        <v>0</v>
      </c>
      <c r="N31" s="405">
        <f>測定表!AY31</f>
        <v>0</v>
      </c>
      <c r="O31" s="499"/>
      <c r="P31" s="408">
        <f>測定表!BA31</f>
        <v>0</v>
      </c>
      <c r="Q31" s="408">
        <f>測定表!BB31</f>
        <v>0</v>
      </c>
      <c r="R31" s="408">
        <f>測定表!BC31</f>
        <v>0</v>
      </c>
      <c r="S31" s="499"/>
      <c r="T31" s="408">
        <f>測定表!BE31</f>
        <v>0</v>
      </c>
      <c r="U31" s="408">
        <f>測定表!BF31</f>
        <v>0</v>
      </c>
      <c r="V31" s="408">
        <f>測定表!BG31</f>
        <v>0</v>
      </c>
    </row>
    <row r="32" spans="1:22" s="89" customFormat="1" ht="12.4" customHeight="1">
      <c r="A32" s="395" t="s">
        <v>119</v>
      </c>
      <c r="B32" s="417" t="s">
        <v>120</v>
      </c>
      <c r="C32" s="488">
        <f>測定表!Q32</f>
        <v>0</v>
      </c>
      <c r="D32" s="488">
        <f>測定表!W32</f>
        <v>0</v>
      </c>
      <c r="E32" s="488">
        <f>測定表!AO32</f>
        <v>0</v>
      </c>
      <c r="F32" s="488">
        <f>測定表!AQ32</f>
        <v>0</v>
      </c>
      <c r="G32" s="491"/>
      <c r="H32" s="401">
        <f>測定表!AS32</f>
        <v>0</v>
      </c>
      <c r="I32" s="401">
        <f>測定表!AT32</f>
        <v>0</v>
      </c>
      <c r="J32" s="401">
        <f>測定表!AU32</f>
        <v>0</v>
      </c>
      <c r="K32" s="491"/>
      <c r="L32" s="405">
        <f>測定表!AW32</f>
        <v>0</v>
      </c>
      <c r="M32" s="405">
        <f>測定表!AX32</f>
        <v>0</v>
      </c>
      <c r="N32" s="405">
        <f>測定表!AY32</f>
        <v>0</v>
      </c>
      <c r="O32" s="499"/>
      <c r="P32" s="408">
        <f>測定表!BA32</f>
        <v>0</v>
      </c>
      <c r="Q32" s="408">
        <f>測定表!BB32</f>
        <v>0</v>
      </c>
      <c r="R32" s="408">
        <f>測定表!BC32</f>
        <v>0</v>
      </c>
      <c r="S32" s="499"/>
      <c r="T32" s="408">
        <f>測定表!BE32</f>
        <v>0</v>
      </c>
      <c r="U32" s="408">
        <f>測定表!BF32</f>
        <v>0</v>
      </c>
      <c r="V32" s="408">
        <f>測定表!BG32</f>
        <v>0</v>
      </c>
    </row>
    <row r="33" spans="1:22" s="89" customFormat="1" ht="12.4" customHeight="1">
      <c r="A33" s="395" t="s">
        <v>121</v>
      </c>
      <c r="B33" s="417" t="s">
        <v>122</v>
      </c>
      <c r="C33" s="488">
        <f>測定表!Q33</f>
        <v>0</v>
      </c>
      <c r="D33" s="488">
        <f>測定表!W33</f>
        <v>0</v>
      </c>
      <c r="E33" s="488">
        <f>測定表!AO33</f>
        <v>0</v>
      </c>
      <c r="F33" s="488">
        <f>測定表!AQ33</f>
        <v>0</v>
      </c>
      <c r="G33" s="491"/>
      <c r="H33" s="401">
        <f>測定表!AS33</f>
        <v>0</v>
      </c>
      <c r="I33" s="401">
        <f>測定表!AT33</f>
        <v>0</v>
      </c>
      <c r="J33" s="401">
        <f>測定表!AU33</f>
        <v>0</v>
      </c>
      <c r="K33" s="491"/>
      <c r="L33" s="405">
        <f>測定表!AW33</f>
        <v>0</v>
      </c>
      <c r="M33" s="405">
        <f>測定表!AX33</f>
        <v>0</v>
      </c>
      <c r="N33" s="405">
        <f>測定表!AY33</f>
        <v>0</v>
      </c>
      <c r="O33" s="499"/>
      <c r="P33" s="408">
        <f>測定表!BA33</f>
        <v>0</v>
      </c>
      <c r="Q33" s="408">
        <f>測定表!BB33</f>
        <v>0</v>
      </c>
      <c r="R33" s="408">
        <f>測定表!BC33</f>
        <v>0</v>
      </c>
      <c r="S33" s="499"/>
      <c r="T33" s="408">
        <f>測定表!BE33</f>
        <v>0</v>
      </c>
      <c r="U33" s="408">
        <f>測定表!BF33</f>
        <v>0</v>
      </c>
      <c r="V33" s="408">
        <f>測定表!BG33</f>
        <v>0</v>
      </c>
    </row>
    <row r="34" spans="1:22" s="89" customFormat="1" ht="12.4" customHeight="1">
      <c r="A34" s="395" t="s">
        <v>123</v>
      </c>
      <c r="B34" s="417" t="s">
        <v>34</v>
      </c>
      <c r="C34" s="488">
        <f>測定表!Q34</f>
        <v>0</v>
      </c>
      <c r="D34" s="488">
        <f>測定表!W34</f>
        <v>0</v>
      </c>
      <c r="E34" s="488">
        <f>測定表!AO34</f>
        <v>0</v>
      </c>
      <c r="F34" s="488">
        <f>測定表!AQ34</f>
        <v>0</v>
      </c>
      <c r="G34" s="491"/>
      <c r="H34" s="401">
        <f>測定表!AS34</f>
        <v>0</v>
      </c>
      <c r="I34" s="401">
        <f>測定表!AT34</f>
        <v>0</v>
      </c>
      <c r="J34" s="401">
        <f>測定表!AU34</f>
        <v>0</v>
      </c>
      <c r="K34" s="491"/>
      <c r="L34" s="405">
        <f>測定表!AW34</f>
        <v>0</v>
      </c>
      <c r="M34" s="405">
        <f>測定表!AX34</f>
        <v>0</v>
      </c>
      <c r="N34" s="405">
        <f>測定表!AY34</f>
        <v>0</v>
      </c>
      <c r="O34" s="499"/>
      <c r="P34" s="408">
        <f>測定表!BA34</f>
        <v>0</v>
      </c>
      <c r="Q34" s="408">
        <f>測定表!BB34</f>
        <v>0</v>
      </c>
      <c r="R34" s="408">
        <f>測定表!BC34</f>
        <v>0</v>
      </c>
      <c r="S34" s="499"/>
      <c r="T34" s="408">
        <f>測定表!BE34</f>
        <v>0</v>
      </c>
      <c r="U34" s="408">
        <f>測定表!BF34</f>
        <v>0</v>
      </c>
      <c r="V34" s="408">
        <f>測定表!BG34</f>
        <v>0</v>
      </c>
    </row>
    <row r="35" spans="1:22" s="89" customFormat="1" ht="12.4" customHeight="1">
      <c r="A35" s="395" t="s">
        <v>124</v>
      </c>
      <c r="B35" s="417" t="s">
        <v>35</v>
      </c>
      <c r="C35" s="488">
        <f>測定表!Q35</f>
        <v>0</v>
      </c>
      <c r="D35" s="488">
        <f>測定表!W35</f>
        <v>0</v>
      </c>
      <c r="E35" s="488">
        <f>測定表!AO35</f>
        <v>0</v>
      </c>
      <c r="F35" s="488">
        <f>測定表!AQ35</f>
        <v>0</v>
      </c>
      <c r="G35" s="491"/>
      <c r="H35" s="401">
        <f>測定表!AS35</f>
        <v>0</v>
      </c>
      <c r="I35" s="401">
        <f>測定表!AT35</f>
        <v>0</v>
      </c>
      <c r="J35" s="401">
        <f>測定表!AU35</f>
        <v>0</v>
      </c>
      <c r="K35" s="491"/>
      <c r="L35" s="405">
        <f>測定表!AW35</f>
        <v>0</v>
      </c>
      <c r="M35" s="405">
        <f>測定表!AX35</f>
        <v>0</v>
      </c>
      <c r="N35" s="405">
        <f>測定表!AY35</f>
        <v>0</v>
      </c>
      <c r="O35" s="499"/>
      <c r="P35" s="408">
        <f>測定表!BA35</f>
        <v>0</v>
      </c>
      <c r="Q35" s="408">
        <f>測定表!BB35</f>
        <v>0</v>
      </c>
      <c r="R35" s="408">
        <f>測定表!BC35</f>
        <v>0</v>
      </c>
      <c r="S35" s="499"/>
      <c r="T35" s="408">
        <f>測定表!BE35</f>
        <v>0</v>
      </c>
      <c r="U35" s="408">
        <f>測定表!BF35</f>
        <v>0</v>
      </c>
      <c r="V35" s="408">
        <f>測定表!BG35</f>
        <v>0</v>
      </c>
    </row>
    <row r="36" spans="1:22" s="89" customFormat="1" ht="12.4" customHeight="1">
      <c r="A36" s="395" t="s">
        <v>125</v>
      </c>
      <c r="B36" s="417" t="s">
        <v>126</v>
      </c>
      <c r="C36" s="488">
        <f>測定表!Q36</f>
        <v>0</v>
      </c>
      <c r="D36" s="488">
        <f>測定表!W36</f>
        <v>0</v>
      </c>
      <c r="E36" s="488">
        <f>測定表!AO36</f>
        <v>0</v>
      </c>
      <c r="F36" s="488">
        <f>測定表!AQ36</f>
        <v>0</v>
      </c>
      <c r="G36" s="491"/>
      <c r="H36" s="401">
        <f>測定表!AS36</f>
        <v>0</v>
      </c>
      <c r="I36" s="401">
        <f>測定表!AT36</f>
        <v>0</v>
      </c>
      <c r="J36" s="401">
        <f>測定表!AU36</f>
        <v>0</v>
      </c>
      <c r="K36" s="491"/>
      <c r="L36" s="405">
        <f>測定表!AW36</f>
        <v>0</v>
      </c>
      <c r="M36" s="405">
        <f>測定表!AX36</f>
        <v>0</v>
      </c>
      <c r="N36" s="405">
        <f>測定表!AY36</f>
        <v>0</v>
      </c>
      <c r="O36" s="499"/>
      <c r="P36" s="408">
        <f>測定表!BA36</f>
        <v>0</v>
      </c>
      <c r="Q36" s="408">
        <f>測定表!BB36</f>
        <v>0</v>
      </c>
      <c r="R36" s="408">
        <f>測定表!BC36</f>
        <v>0</v>
      </c>
      <c r="S36" s="499"/>
      <c r="T36" s="408">
        <f>測定表!BE36</f>
        <v>0</v>
      </c>
      <c r="U36" s="408">
        <f>測定表!BF36</f>
        <v>0</v>
      </c>
      <c r="V36" s="408">
        <f>測定表!BG36</f>
        <v>0</v>
      </c>
    </row>
    <row r="37" spans="1:22" s="89" customFormat="1" ht="12.4" customHeight="1">
      <c r="A37" s="395" t="s">
        <v>127</v>
      </c>
      <c r="B37" s="419" t="s">
        <v>532</v>
      </c>
      <c r="C37" s="488">
        <f>測定表!Q37</f>
        <v>0</v>
      </c>
      <c r="D37" s="488">
        <f>測定表!W37</f>
        <v>0</v>
      </c>
      <c r="E37" s="488">
        <f>測定表!AO37</f>
        <v>0</v>
      </c>
      <c r="F37" s="488">
        <f>測定表!AQ37</f>
        <v>0</v>
      </c>
      <c r="G37" s="491"/>
      <c r="H37" s="401">
        <f>測定表!AS37</f>
        <v>0</v>
      </c>
      <c r="I37" s="401">
        <f>測定表!AT37</f>
        <v>0</v>
      </c>
      <c r="J37" s="401">
        <f>測定表!AU37</f>
        <v>0</v>
      </c>
      <c r="K37" s="491"/>
      <c r="L37" s="405">
        <f>測定表!AW37</f>
        <v>0</v>
      </c>
      <c r="M37" s="405">
        <f>測定表!AX37</f>
        <v>0</v>
      </c>
      <c r="N37" s="405">
        <f>測定表!AY37</f>
        <v>0</v>
      </c>
      <c r="O37" s="499"/>
      <c r="P37" s="408">
        <f>測定表!BA37</f>
        <v>0</v>
      </c>
      <c r="Q37" s="408">
        <f>測定表!BB37</f>
        <v>0</v>
      </c>
      <c r="R37" s="408">
        <f>測定表!BC37</f>
        <v>0</v>
      </c>
      <c r="S37" s="499"/>
      <c r="T37" s="408">
        <f>測定表!BE37</f>
        <v>0</v>
      </c>
      <c r="U37" s="408">
        <f>測定表!BF37</f>
        <v>0</v>
      </c>
      <c r="V37" s="408">
        <f>測定表!BG37</f>
        <v>0</v>
      </c>
    </row>
    <row r="38" spans="1:22" s="89" customFormat="1" ht="12.4" customHeight="1">
      <c r="A38" s="395" t="s">
        <v>128</v>
      </c>
      <c r="B38" s="417" t="s">
        <v>36</v>
      </c>
      <c r="C38" s="488">
        <f>測定表!Q38</f>
        <v>0</v>
      </c>
      <c r="D38" s="488">
        <f>測定表!W38</f>
        <v>0</v>
      </c>
      <c r="E38" s="488">
        <f>測定表!AO38</f>
        <v>0</v>
      </c>
      <c r="F38" s="488">
        <f>測定表!AQ38</f>
        <v>0</v>
      </c>
      <c r="G38" s="491"/>
      <c r="H38" s="401">
        <f>測定表!AS38</f>
        <v>0</v>
      </c>
      <c r="I38" s="401">
        <f>測定表!AT38</f>
        <v>0</v>
      </c>
      <c r="J38" s="401">
        <f>測定表!AU38</f>
        <v>0</v>
      </c>
      <c r="K38" s="491"/>
      <c r="L38" s="405">
        <f>測定表!AW38</f>
        <v>0</v>
      </c>
      <c r="M38" s="405">
        <f>測定表!AX38</f>
        <v>0</v>
      </c>
      <c r="N38" s="405">
        <f>測定表!AY38</f>
        <v>0</v>
      </c>
      <c r="O38" s="499"/>
      <c r="P38" s="408">
        <f>測定表!BA38</f>
        <v>0</v>
      </c>
      <c r="Q38" s="408">
        <f>測定表!BB38</f>
        <v>0</v>
      </c>
      <c r="R38" s="408">
        <f>測定表!BC38</f>
        <v>0</v>
      </c>
      <c r="S38" s="499"/>
      <c r="T38" s="408">
        <f>測定表!BE38</f>
        <v>0</v>
      </c>
      <c r="U38" s="408">
        <f>測定表!BF38</f>
        <v>0</v>
      </c>
      <c r="V38" s="408">
        <f>測定表!BG38</f>
        <v>0</v>
      </c>
    </row>
    <row r="39" spans="1:22" s="89" customFormat="1" ht="12.4" customHeight="1">
      <c r="A39" s="395" t="s">
        <v>129</v>
      </c>
      <c r="B39" s="417" t="s">
        <v>37</v>
      </c>
      <c r="C39" s="488">
        <f>測定表!Q39</f>
        <v>0</v>
      </c>
      <c r="D39" s="488">
        <f>測定表!W39</f>
        <v>0</v>
      </c>
      <c r="E39" s="488">
        <f>測定表!AO39</f>
        <v>0</v>
      </c>
      <c r="F39" s="488">
        <f>測定表!AQ39</f>
        <v>0</v>
      </c>
      <c r="G39" s="491"/>
      <c r="H39" s="401">
        <f>測定表!AS39</f>
        <v>0</v>
      </c>
      <c r="I39" s="401">
        <f>測定表!AT39</f>
        <v>0</v>
      </c>
      <c r="J39" s="401">
        <f>測定表!AU39</f>
        <v>0</v>
      </c>
      <c r="K39" s="491"/>
      <c r="L39" s="405">
        <f>測定表!AW39</f>
        <v>0</v>
      </c>
      <c r="M39" s="405">
        <f>測定表!AX39</f>
        <v>0</v>
      </c>
      <c r="N39" s="405">
        <f>測定表!AY39</f>
        <v>0</v>
      </c>
      <c r="O39" s="499"/>
      <c r="P39" s="408">
        <f>測定表!BA39</f>
        <v>0</v>
      </c>
      <c r="Q39" s="408">
        <f>測定表!BB39</f>
        <v>0</v>
      </c>
      <c r="R39" s="408">
        <f>測定表!BC39</f>
        <v>0</v>
      </c>
      <c r="S39" s="499"/>
      <c r="T39" s="408">
        <f>測定表!BE39</f>
        <v>0</v>
      </c>
      <c r="U39" s="408">
        <f>測定表!BF39</f>
        <v>0</v>
      </c>
      <c r="V39" s="408">
        <f>測定表!BG39</f>
        <v>0</v>
      </c>
    </row>
    <row r="40" spans="1:22" s="89" customFormat="1" ht="12.4" customHeight="1">
      <c r="A40" s="395" t="s">
        <v>130</v>
      </c>
      <c r="B40" s="417" t="s">
        <v>38</v>
      </c>
      <c r="C40" s="488">
        <f>測定表!Q40</f>
        <v>0</v>
      </c>
      <c r="D40" s="488">
        <f>測定表!W40</f>
        <v>0</v>
      </c>
      <c r="E40" s="488">
        <f>測定表!AO40</f>
        <v>0</v>
      </c>
      <c r="F40" s="488">
        <f>測定表!AQ40</f>
        <v>0</v>
      </c>
      <c r="G40" s="491"/>
      <c r="H40" s="402">
        <f>測定表!AS40</f>
        <v>0</v>
      </c>
      <c r="I40" s="402">
        <f>測定表!AT40</f>
        <v>0</v>
      </c>
      <c r="J40" s="402">
        <f>測定表!AU40</f>
        <v>0</v>
      </c>
      <c r="K40" s="491"/>
      <c r="L40" s="405">
        <f>測定表!AW40</f>
        <v>0</v>
      </c>
      <c r="M40" s="405">
        <f>測定表!AX40</f>
        <v>0</v>
      </c>
      <c r="N40" s="405">
        <f>測定表!AY40</f>
        <v>0</v>
      </c>
      <c r="O40" s="499"/>
      <c r="P40" s="408">
        <f>測定表!BA40</f>
        <v>0</v>
      </c>
      <c r="Q40" s="408">
        <f>測定表!BB40</f>
        <v>0</v>
      </c>
      <c r="R40" s="408">
        <f>測定表!BC40</f>
        <v>0</v>
      </c>
      <c r="S40" s="499"/>
      <c r="T40" s="408">
        <f>測定表!BE40</f>
        <v>0</v>
      </c>
      <c r="U40" s="408">
        <f>測定表!BF40</f>
        <v>0</v>
      </c>
      <c r="V40" s="408">
        <f>測定表!BG40</f>
        <v>0</v>
      </c>
    </row>
    <row r="41" spans="1:22" s="373" customFormat="1" ht="12.4" customHeight="1">
      <c r="A41" s="396" t="s">
        <v>131</v>
      </c>
      <c r="B41" s="417" t="s">
        <v>13</v>
      </c>
      <c r="C41" s="489">
        <f>測定表!Q41</f>
        <v>0</v>
      </c>
      <c r="D41" s="489">
        <f>測定表!W41</f>
        <v>0</v>
      </c>
      <c r="E41" s="489">
        <f>測定表!AO41</f>
        <v>0</v>
      </c>
      <c r="F41" s="489">
        <f>測定表!AQ41</f>
        <v>0</v>
      </c>
      <c r="G41" s="491"/>
      <c r="H41" s="403">
        <f>測定表!AS41</f>
        <v>0</v>
      </c>
      <c r="I41" s="403">
        <f>測定表!AT41</f>
        <v>0</v>
      </c>
      <c r="J41" s="403">
        <f>測定表!AU41</f>
        <v>0</v>
      </c>
      <c r="K41" s="491"/>
      <c r="L41" s="406">
        <f>測定表!AW41</f>
        <v>0</v>
      </c>
      <c r="M41" s="406">
        <f>測定表!AX41</f>
        <v>0</v>
      </c>
      <c r="N41" s="406">
        <f>測定表!AY41</f>
        <v>0</v>
      </c>
      <c r="O41" s="499"/>
      <c r="P41" s="409">
        <f>測定表!BA41</f>
        <v>0</v>
      </c>
      <c r="Q41" s="409">
        <f>測定表!BB41</f>
        <v>0</v>
      </c>
      <c r="R41" s="409">
        <f>測定表!BC41</f>
        <v>0</v>
      </c>
      <c r="S41" s="499"/>
      <c r="T41" s="409">
        <f>測定表!BE41</f>
        <v>0</v>
      </c>
      <c r="U41" s="409">
        <f>測定表!BF41</f>
        <v>0</v>
      </c>
      <c r="V41" s="409">
        <f>測定表!BG41</f>
        <v>0</v>
      </c>
    </row>
    <row r="42" spans="1:22" s="89" customFormat="1" ht="12.4" customHeight="1">
      <c r="A42" s="653" t="s">
        <v>431</v>
      </c>
      <c r="B42" s="654"/>
      <c r="C42" s="381">
        <f>SUM(C5:C41)</f>
        <v>0</v>
      </c>
      <c r="D42" s="381">
        <f>SUM(D5:D41)</f>
        <v>0</v>
      </c>
      <c r="E42" s="381">
        <f>SUM(E5:E41)</f>
        <v>0</v>
      </c>
      <c r="F42" s="381">
        <f>SUM(F5:F41)</f>
        <v>0</v>
      </c>
      <c r="G42" s="491"/>
      <c r="H42" s="500">
        <f>SUM(H5:H41)</f>
        <v>0</v>
      </c>
      <c r="I42" s="500">
        <f>SUM(I5:I41)</f>
        <v>0</v>
      </c>
      <c r="J42" s="500">
        <f>SUM(J5:J41)</f>
        <v>0</v>
      </c>
      <c r="K42" s="491"/>
      <c r="L42" s="501">
        <f>SUM(L5:L41)</f>
        <v>0</v>
      </c>
      <c r="M42" s="501">
        <f>SUM(M5:M41)</f>
        <v>0</v>
      </c>
      <c r="N42" s="501">
        <f>SUM(N5:N41)</f>
        <v>0</v>
      </c>
      <c r="O42" s="499"/>
      <c r="P42" s="502">
        <f>SUM(P5:P41)</f>
        <v>0</v>
      </c>
      <c r="Q42" s="502">
        <f>SUM(Q5:Q41)</f>
        <v>0</v>
      </c>
      <c r="R42" s="502">
        <f>SUM(R5:R41)</f>
        <v>0</v>
      </c>
      <c r="S42" s="499"/>
      <c r="T42" s="502">
        <f>SUM(T5:T41)</f>
        <v>0</v>
      </c>
      <c r="U42" s="502">
        <f>SUM(U5:U41)</f>
        <v>0</v>
      </c>
      <c r="V42" s="502">
        <f>SUM(V5:V41)</f>
        <v>0</v>
      </c>
    </row>
    <row r="43" spans="1:22">
      <c r="A43" s="57"/>
      <c r="B43" s="197"/>
      <c r="C43" s="32"/>
      <c r="D43" s="32"/>
    </row>
    <row r="44" spans="1:22">
      <c r="A44" s="57"/>
      <c r="B44" s="197"/>
      <c r="C44" s="32"/>
      <c r="D44" s="32"/>
    </row>
    <row r="45" spans="1:22">
      <c r="A45" s="57"/>
      <c r="B45" s="197"/>
      <c r="C45" s="32"/>
      <c r="D45" s="32"/>
    </row>
    <row r="46" spans="1:22">
      <c r="A46" s="57"/>
      <c r="B46" s="197"/>
      <c r="C46" s="32"/>
      <c r="D46" s="32"/>
      <c r="E46" s="261"/>
    </row>
    <row r="47" spans="1:22">
      <c r="A47" s="57"/>
      <c r="B47" s="197"/>
      <c r="C47" s="32"/>
      <c r="D47" s="32"/>
    </row>
    <row r="48" spans="1:22">
      <c r="A48" s="57"/>
      <c r="B48" s="197"/>
      <c r="C48" s="32"/>
      <c r="D48" s="32"/>
    </row>
    <row r="49" spans="1:4">
      <c r="A49" s="57"/>
      <c r="B49" s="197"/>
      <c r="C49" s="32"/>
      <c r="D49" s="32"/>
    </row>
    <row r="50" spans="1:4">
      <c r="A50" s="57"/>
      <c r="B50" s="197"/>
      <c r="C50" s="32"/>
      <c r="D50" s="32"/>
    </row>
  </sheetData>
  <sheetProtection sheet="1"/>
  <mergeCells count="11">
    <mergeCell ref="A42:B42"/>
    <mergeCell ref="A3:A4"/>
    <mergeCell ref="B3:B4"/>
    <mergeCell ref="C3:C4"/>
    <mergeCell ref="T3:V3"/>
    <mergeCell ref="P3:R3"/>
    <mergeCell ref="E3:E4"/>
    <mergeCell ref="D3:D4"/>
    <mergeCell ref="F3:F4"/>
    <mergeCell ref="H3:J3"/>
    <mergeCell ref="L3:N3"/>
  </mergeCells>
  <phoneticPr fontId="1"/>
  <conditionalFormatting sqref="S2:U2 O3:V42 E1:N42 S1:V1 O1:Q1 D2:E42">
    <cfRule type="cellIs" dxfId="2" priority="4" operator="equal">
      <formula>"NO"</formula>
    </cfRule>
  </conditionalFormatting>
  <conditionalFormatting sqref="C2:C42">
    <cfRule type="cellIs" dxfId="1" priority="1" operator="equal">
      <formula>"NO"</formula>
    </cfRule>
  </conditionalFormatting>
  <pageMargins left="0.47244094488188981" right="0.31496062992125984" top="0.78740157480314965" bottom="0.78740157480314965" header="0.19685039370078741" footer="0.19685039370078741"/>
  <pageSetup paperSize="9" scale="61" orientation="landscape" blackAndWhite="1" r:id="rId1"/>
  <headerFooter scaleWithDoc="0" alignWithMargins="0">
    <oddFooter>&amp;C&amp;9&amp;P／&amp;N&amp;R&amp;9&amp;F　&amp;A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pageSetUpPr fitToPage="1"/>
  </sheetPr>
  <dimension ref="A1:Q58"/>
  <sheetViews>
    <sheetView showGridLines="0" topLeftCell="F1" zoomScaleNormal="100" workbookViewId="0">
      <selection activeCell="F2" sqref="F2"/>
    </sheetView>
  </sheetViews>
  <sheetFormatPr defaultRowHeight="14.25"/>
  <cols>
    <col min="1" max="1" width="1" style="78" customWidth="1"/>
    <col min="2" max="2" width="18.25" style="78" customWidth="1"/>
    <col min="3" max="3" width="5.125" style="78" customWidth="1"/>
    <col min="4" max="4" width="2.625" style="78" customWidth="1"/>
    <col min="5" max="5" width="17.75" style="78" customWidth="1"/>
    <col min="6" max="6" width="17.875" style="78" customWidth="1"/>
    <col min="7" max="7" width="22.125" style="78" customWidth="1"/>
    <col min="8" max="8" width="11.625" style="78" customWidth="1"/>
    <col min="9" max="9" width="12.625" style="78" customWidth="1"/>
    <col min="10" max="10" width="13.5" style="78" customWidth="1"/>
    <col min="11" max="11" width="8.125" style="78" customWidth="1"/>
    <col min="12" max="12" width="26" style="78" customWidth="1"/>
    <col min="13" max="13" width="13.625" style="78" customWidth="1"/>
    <col min="14" max="14" width="7.625" style="78" customWidth="1"/>
    <col min="15" max="15" width="11.875" style="78" customWidth="1"/>
    <col min="16" max="16" width="6.5" style="78" customWidth="1"/>
    <col min="17" max="17" width="5.5" style="78" customWidth="1"/>
    <col min="18" max="18" width="2.25" style="69" customWidth="1"/>
    <col min="19" max="19" width="2.375" style="69" customWidth="1"/>
    <col min="20" max="16384" width="9" style="69"/>
  </cols>
  <sheetData>
    <row r="1" spans="1:17" ht="12" customHeight="1" thickBot="1">
      <c r="A1" s="710" t="s">
        <v>434</v>
      </c>
      <c r="B1" s="710"/>
      <c r="C1" s="710"/>
      <c r="D1" s="710"/>
      <c r="E1" s="710"/>
    </row>
    <row r="2" spans="1:17" ht="21.95" customHeight="1">
      <c r="A2" s="710"/>
      <c r="B2" s="710"/>
      <c r="C2" s="710"/>
      <c r="D2" s="710"/>
      <c r="E2" s="710"/>
      <c r="F2" s="79"/>
      <c r="G2" s="696" t="s">
        <v>450</v>
      </c>
      <c r="H2" s="697"/>
      <c r="I2" s="697"/>
      <c r="J2" s="697"/>
      <c r="K2" s="697"/>
      <c r="L2" s="700">
        <f>測定表!L42</f>
        <v>0</v>
      </c>
      <c r="M2" s="702" t="s">
        <v>183</v>
      </c>
      <c r="N2" s="175"/>
      <c r="O2" s="175"/>
      <c r="P2" s="175"/>
      <c r="Q2" s="176"/>
    </row>
    <row r="3" spans="1:17" ht="21.95" customHeight="1" thickBot="1">
      <c r="G3" s="698"/>
      <c r="H3" s="699"/>
      <c r="I3" s="699"/>
      <c r="J3" s="699"/>
      <c r="K3" s="699"/>
      <c r="L3" s="701"/>
      <c r="M3" s="703"/>
      <c r="N3" s="177"/>
      <c r="O3" s="177"/>
      <c r="P3" s="177"/>
      <c r="Q3" s="178"/>
    </row>
    <row r="4" spans="1:17" ht="16.899999999999999" customHeight="1">
      <c r="I4" s="708" t="s">
        <v>184</v>
      </c>
      <c r="L4" s="173"/>
    </row>
    <row r="5" spans="1:17" ht="28.5" customHeight="1" thickBot="1">
      <c r="I5" s="709"/>
      <c r="K5" s="215" t="s">
        <v>433</v>
      </c>
    </row>
    <row r="6" spans="1:17" ht="28.5" customHeight="1">
      <c r="B6" s="694" t="s">
        <v>444</v>
      </c>
      <c r="C6" s="695"/>
      <c r="E6" s="80" t="s">
        <v>185</v>
      </c>
      <c r="F6" s="79" t="s">
        <v>182</v>
      </c>
      <c r="G6" s="704" t="s">
        <v>439</v>
      </c>
      <c r="H6" s="705"/>
      <c r="I6" s="711">
        <f>測定表!Q42</f>
        <v>0</v>
      </c>
      <c r="J6" s="713" t="str">
        <f>$M$2</f>
        <v>百万円</v>
      </c>
      <c r="K6" s="211"/>
      <c r="L6" s="666" t="s">
        <v>599</v>
      </c>
      <c r="M6" s="667"/>
      <c r="N6" s="214"/>
      <c r="O6" s="234">
        <f>測定表!AS42</f>
        <v>0</v>
      </c>
      <c r="P6" s="189" t="str">
        <f>$M$2</f>
        <v>百万円</v>
      </c>
    </row>
    <row r="7" spans="1:17" ht="28.5" customHeight="1" thickBot="1">
      <c r="B7" s="236">
        <f>測定表!BA42</f>
        <v>0</v>
      </c>
      <c r="C7" s="194" t="s">
        <v>68</v>
      </c>
      <c r="G7" s="706"/>
      <c r="H7" s="707"/>
      <c r="I7" s="712"/>
      <c r="J7" s="714"/>
      <c r="K7" s="211"/>
      <c r="L7" s="190"/>
      <c r="M7" s="715" t="s">
        <v>600</v>
      </c>
      <c r="N7" s="716"/>
      <c r="O7" s="235">
        <f>測定表!AW42</f>
        <v>0</v>
      </c>
      <c r="P7" s="202" t="str">
        <f>$M$2</f>
        <v>百万円</v>
      </c>
    </row>
    <row r="8" spans="1:17" ht="27.75" customHeight="1">
      <c r="B8" s="694" t="s">
        <v>435</v>
      </c>
      <c r="C8" s="695"/>
      <c r="G8" s="81"/>
      <c r="H8" s="688" t="s">
        <v>187</v>
      </c>
      <c r="I8" s="82"/>
      <c r="J8" s="82"/>
      <c r="K8" s="87" t="s">
        <v>432</v>
      </c>
    </row>
    <row r="9" spans="1:17" ht="22.9" customHeight="1" thickBot="1">
      <c r="B9" s="236">
        <f>測定表!BE42</f>
        <v>0</v>
      </c>
      <c r="C9" s="194" t="s">
        <v>68</v>
      </c>
      <c r="E9" s="80" t="s">
        <v>186</v>
      </c>
      <c r="H9" s="689"/>
    </row>
    <row r="10" spans="1:17" ht="28.5" customHeight="1">
      <c r="G10" s="670" t="s">
        <v>440</v>
      </c>
      <c r="H10" s="672">
        <f>測定表!S42</f>
        <v>0</v>
      </c>
      <c r="I10" s="690" t="str">
        <f>$M$2</f>
        <v>百万円</v>
      </c>
      <c r="J10" s="216"/>
      <c r="K10" s="216"/>
      <c r="L10" s="216"/>
      <c r="M10" s="209"/>
      <c r="N10" s="209"/>
      <c r="O10" s="209"/>
      <c r="Q10" s="172"/>
    </row>
    <row r="11" spans="1:17" ht="28.5" customHeight="1" thickBot="1">
      <c r="G11" s="671"/>
      <c r="H11" s="673"/>
      <c r="I11" s="691"/>
      <c r="J11" s="210"/>
      <c r="K11" s="212"/>
      <c r="L11" s="213"/>
      <c r="M11" s="210"/>
      <c r="N11" s="187"/>
      <c r="O11" s="209"/>
    </row>
    <row r="12" spans="1:17" ht="16.149999999999999" customHeight="1"/>
    <row r="13" spans="1:17" ht="19.149999999999999" customHeight="1" thickBot="1">
      <c r="H13" s="83" t="s">
        <v>184</v>
      </c>
      <c r="K13" s="84"/>
      <c r="L13" s="85"/>
    </row>
    <row r="14" spans="1:17" s="181" customFormat="1" ht="25.5" customHeight="1">
      <c r="A14" s="179"/>
      <c r="B14" s="78"/>
      <c r="C14" s="78"/>
      <c r="D14" s="78"/>
      <c r="E14" s="78"/>
      <c r="F14" s="180"/>
      <c r="G14" s="670" t="s">
        <v>441</v>
      </c>
      <c r="H14" s="672">
        <f>測定表!U42</f>
        <v>0</v>
      </c>
      <c r="I14" s="690" t="str">
        <f>$M$2</f>
        <v>百万円</v>
      </c>
      <c r="J14" s="179"/>
      <c r="K14" s="179"/>
      <c r="L14" s="179"/>
      <c r="M14" s="179"/>
      <c r="N14" s="179"/>
      <c r="O14" s="179"/>
      <c r="P14" s="179"/>
      <c r="Q14" s="179"/>
    </row>
    <row r="15" spans="1:17" s="181" customFormat="1" ht="25.5" customHeight="1" thickBot="1">
      <c r="A15" s="179"/>
      <c r="B15" s="179"/>
      <c r="C15" s="179"/>
      <c r="D15" s="179"/>
      <c r="F15" s="179"/>
      <c r="G15" s="671"/>
      <c r="H15" s="673"/>
      <c r="I15" s="691"/>
      <c r="J15" s="179"/>
      <c r="K15" s="179"/>
      <c r="L15" s="179"/>
      <c r="M15" s="179"/>
      <c r="N15" s="179"/>
      <c r="O15" s="179"/>
      <c r="P15" s="179"/>
      <c r="Q15" s="179"/>
    </row>
    <row r="16" spans="1:17" s="181" customFormat="1" ht="16.149999999999999" customHeight="1">
      <c r="A16" s="179"/>
      <c r="B16" s="179"/>
      <c r="C16" s="179"/>
      <c r="D16" s="179"/>
      <c r="E16" s="179"/>
      <c r="F16" s="179"/>
      <c r="G16" s="179"/>
      <c r="H16" s="692" t="s">
        <v>189</v>
      </c>
      <c r="I16" s="692"/>
      <c r="J16" s="179"/>
      <c r="K16" s="182"/>
      <c r="L16" s="179"/>
      <c r="M16" s="179"/>
      <c r="N16" s="179"/>
      <c r="O16" s="179"/>
      <c r="P16" s="179"/>
      <c r="Q16" s="179"/>
    </row>
    <row r="17" spans="1:17" s="181" customFormat="1" ht="28.5" customHeight="1" thickBot="1">
      <c r="A17" s="179"/>
      <c r="B17" s="179"/>
      <c r="C17" s="179"/>
      <c r="D17" s="179"/>
      <c r="E17" s="179"/>
      <c r="F17" s="179"/>
      <c r="G17" s="179"/>
      <c r="H17" s="693"/>
      <c r="I17" s="693"/>
      <c r="J17" s="184" t="s">
        <v>190</v>
      </c>
      <c r="K17" s="179"/>
      <c r="L17" s="179"/>
      <c r="M17" s="179"/>
      <c r="N17" s="179"/>
      <c r="O17" s="179"/>
      <c r="P17" s="179"/>
      <c r="Q17" s="179"/>
    </row>
    <row r="18" spans="1:17" s="181" customFormat="1" ht="28.5" customHeight="1">
      <c r="A18" s="179"/>
      <c r="B18" s="668" t="s">
        <v>445</v>
      </c>
      <c r="C18" s="669"/>
      <c r="D18" s="179"/>
      <c r="E18" s="183" t="s">
        <v>185</v>
      </c>
      <c r="F18" s="180" t="s">
        <v>188</v>
      </c>
      <c r="G18" s="679" t="s">
        <v>442</v>
      </c>
      <c r="H18" s="711">
        <f>測定表!W42</f>
        <v>0</v>
      </c>
      <c r="I18" s="713" t="str">
        <f>$M$2</f>
        <v>百万円</v>
      </c>
      <c r="J18" s="182" t="s">
        <v>191</v>
      </c>
      <c r="K18" s="666" t="s">
        <v>601</v>
      </c>
      <c r="L18" s="667"/>
      <c r="M18" s="234">
        <f>測定表!AT42</f>
        <v>0</v>
      </c>
      <c r="N18" s="189" t="str">
        <f>$M$2</f>
        <v>百万円</v>
      </c>
      <c r="O18" s="179"/>
      <c r="P18" s="179"/>
      <c r="Q18" s="179"/>
    </row>
    <row r="19" spans="1:17" s="181" customFormat="1" ht="28.5" customHeight="1" thickBot="1">
      <c r="A19" s="179"/>
      <c r="B19" s="236">
        <f>測定表!BB42</f>
        <v>0</v>
      </c>
      <c r="C19" s="194" t="s">
        <v>68</v>
      </c>
      <c r="D19" s="179"/>
      <c r="E19" s="179"/>
      <c r="F19" s="179"/>
      <c r="G19" s="680"/>
      <c r="H19" s="712"/>
      <c r="I19" s="714"/>
      <c r="J19" s="179"/>
      <c r="K19" s="190"/>
      <c r="L19" s="512" t="s">
        <v>602</v>
      </c>
      <c r="M19" s="235">
        <f>測定表!AX42</f>
        <v>0</v>
      </c>
      <c r="N19" s="202" t="str">
        <f>$M$2</f>
        <v>百万円</v>
      </c>
      <c r="O19" s="179"/>
      <c r="P19" s="179"/>
      <c r="Q19" s="179"/>
    </row>
    <row r="20" spans="1:17" s="181" customFormat="1" ht="28.5" customHeight="1" thickBot="1">
      <c r="A20" s="179"/>
      <c r="B20" s="668" t="s">
        <v>446</v>
      </c>
      <c r="C20" s="669"/>
      <c r="D20" s="179"/>
      <c r="E20" s="179"/>
      <c r="F20" s="179"/>
      <c r="G20" s="179"/>
      <c r="H20" s="179"/>
      <c r="I20" s="179"/>
      <c r="J20" s="185" t="s">
        <v>192</v>
      </c>
      <c r="K20" s="179"/>
      <c r="L20" s="179"/>
      <c r="M20" s="186"/>
      <c r="N20" s="187"/>
      <c r="O20" s="179"/>
      <c r="P20" s="179"/>
      <c r="Q20" s="179"/>
    </row>
    <row r="21" spans="1:17" ht="33" customHeight="1" thickBot="1">
      <c r="B21" s="236">
        <f>測定表!BF42</f>
        <v>0</v>
      </c>
      <c r="C21" s="194" t="s">
        <v>68</v>
      </c>
      <c r="D21" s="179"/>
      <c r="E21" s="183" t="s">
        <v>186</v>
      </c>
      <c r="F21" s="86"/>
      <c r="G21" s="685" t="s">
        <v>449</v>
      </c>
      <c r="H21" s="672">
        <f>測定表!AC42</f>
        <v>0</v>
      </c>
      <c r="I21" s="674" t="str">
        <f>$M$2</f>
        <v>百万円</v>
      </c>
    </row>
    <row r="22" spans="1:17" ht="21.95" customHeight="1" thickBot="1">
      <c r="G22" s="686"/>
      <c r="H22" s="673"/>
      <c r="I22" s="675"/>
    </row>
    <row r="23" spans="1:17" ht="36" customHeight="1" thickBot="1">
      <c r="H23" s="78" t="s">
        <v>443</v>
      </c>
    </row>
    <row r="24" spans="1:17" ht="21.95" customHeight="1">
      <c r="G24" s="687" t="s">
        <v>452</v>
      </c>
      <c r="H24" s="672">
        <f>測定表!AG42</f>
        <v>0</v>
      </c>
      <c r="I24" s="674" t="str">
        <f>$M$2</f>
        <v>百万円</v>
      </c>
    </row>
    <row r="25" spans="1:17" ht="21.95" customHeight="1" thickBot="1">
      <c r="G25" s="671"/>
      <c r="H25" s="673"/>
      <c r="I25" s="675"/>
    </row>
    <row r="26" spans="1:17" ht="36" customHeight="1" thickBot="1">
      <c r="H26" s="78" t="s">
        <v>451</v>
      </c>
    </row>
    <row r="27" spans="1:17" ht="21.95" customHeight="1">
      <c r="G27" s="670" t="s">
        <v>219</v>
      </c>
      <c r="H27" s="672">
        <f>測定表!AM42</f>
        <v>0</v>
      </c>
      <c r="I27" s="674" t="str">
        <f>$M$2</f>
        <v>百万円</v>
      </c>
    </row>
    <row r="28" spans="1:17" ht="21.95" customHeight="1" thickBot="1">
      <c r="G28" s="671"/>
      <c r="H28" s="673"/>
      <c r="I28" s="675"/>
    </row>
    <row r="29" spans="1:17" ht="17.45" customHeight="1">
      <c r="H29" s="676" t="s">
        <v>189</v>
      </c>
      <c r="I29" s="677"/>
    </row>
    <row r="30" spans="1:17" ht="20.45" customHeight="1" thickBot="1">
      <c r="B30" s="233"/>
      <c r="H30" s="678"/>
      <c r="I30" s="678"/>
      <c r="J30" s="88" t="s">
        <v>194</v>
      </c>
    </row>
    <row r="31" spans="1:17" ht="28.5" customHeight="1">
      <c r="B31" s="668" t="s">
        <v>447</v>
      </c>
      <c r="C31" s="669"/>
      <c r="E31" s="80" t="s">
        <v>185</v>
      </c>
      <c r="F31" s="86" t="s">
        <v>193</v>
      </c>
      <c r="G31" s="679" t="s">
        <v>220</v>
      </c>
      <c r="H31" s="681">
        <f>測定表!AO42</f>
        <v>0</v>
      </c>
      <c r="I31" s="683" t="str">
        <f>$M$2</f>
        <v>百万円</v>
      </c>
      <c r="K31" s="666" t="s">
        <v>603</v>
      </c>
      <c r="L31" s="667"/>
      <c r="M31" s="234">
        <f>測定表!AU42</f>
        <v>0</v>
      </c>
      <c r="N31" s="189" t="str">
        <f>$M$2</f>
        <v>百万円</v>
      </c>
    </row>
    <row r="32" spans="1:17" ht="28.5" customHeight="1" thickBot="1">
      <c r="B32" s="236">
        <f>測定表!BC42</f>
        <v>0</v>
      </c>
      <c r="C32" s="194" t="s">
        <v>68</v>
      </c>
      <c r="G32" s="680"/>
      <c r="H32" s="682"/>
      <c r="I32" s="684"/>
      <c r="K32" s="190"/>
      <c r="L32" s="512" t="s">
        <v>604</v>
      </c>
      <c r="M32" s="235">
        <f>測定表!AY42</f>
        <v>0</v>
      </c>
      <c r="N32" s="202" t="str">
        <f>$M$2</f>
        <v>百万円</v>
      </c>
    </row>
    <row r="33" spans="2:10" ht="28.5" customHeight="1">
      <c r="B33" s="668" t="s">
        <v>448</v>
      </c>
      <c r="C33" s="669"/>
      <c r="J33" s="87" t="s">
        <v>192</v>
      </c>
    </row>
    <row r="34" spans="2:10" ht="28.15" customHeight="1" thickBot="1">
      <c r="B34" s="236">
        <f>測定表!BG42</f>
        <v>0</v>
      </c>
      <c r="C34" s="194" t="s">
        <v>68</v>
      </c>
      <c r="E34" s="80" t="s">
        <v>186</v>
      </c>
    </row>
    <row r="35" spans="2:10" ht="6" customHeight="1"/>
    <row r="36" spans="2:10" ht="7.9" customHeight="1"/>
    <row r="37" spans="2:10" ht="18" customHeight="1"/>
    <row r="38" spans="2:10" ht="18" customHeight="1"/>
    <row r="39" spans="2:10" ht="18" customHeight="1"/>
    <row r="40" spans="2:10" ht="18" customHeight="1"/>
    <row r="41" spans="2:10" ht="18" customHeight="1"/>
    <row r="42" spans="2:10" ht="18" customHeight="1"/>
    <row r="43" spans="2:10" ht="18" customHeight="1"/>
    <row r="44" spans="2:10" ht="18" customHeight="1"/>
    <row r="45" spans="2:10" ht="18" customHeight="1"/>
    <row r="46" spans="2:10" ht="18" customHeight="1"/>
    <row r="47" spans="2:10" ht="18" customHeight="1"/>
    <row r="48" spans="2: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sheetProtection sheet="1" objects="1" scenarios="1"/>
  <mergeCells count="42">
    <mergeCell ref="K18:L18"/>
    <mergeCell ref="G2:K3"/>
    <mergeCell ref="L2:L3"/>
    <mergeCell ref="M2:M3"/>
    <mergeCell ref="B6:C6"/>
    <mergeCell ref="G6:H7"/>
    <mergeCell ref="L6:M6"/>
    <mergeCell ref="I4:I5"/>
    <mergeCell ref="A1:E2"/>
    <mergeCell ref="G18:G19"/>
    <mergeCell ref="H18:H19"/>
    <mergeCell ref="I18:I19"/>
    <mergeCell ref="M7:N7"/>
    <mergeCell ref="I6:I7"/>
    <mergeCell ref="J6:J7"/>
    <mergeCell ref="B20:C20"/>
    <mergeCell ref="H8:H9"/>
    <mergeCell ref="G10:G11"/>
    <mergeCell ref="H10:H11"/>
    <mergeCell ref="I10:I11"/>
    <mergeCell ref="G14:G15"/>
    <mergeCell ref="H14:H15"/>
    <mergeCell ref="I14:I15"/>
    <mergeCell ref="H16:I17"/>
    <mergeCell ref="B18:C18"/>
    <mergeCell ref="B8:C8"/>
    <mergeCell ref="G21:G22"/>
    <mergeCell ref="H21:H22"/>
    <mergeCell ref="I21:I22"/>
    <mergeCell ref="G24:G25"/>
    <mergeCell ref="H24:H25"/>
    <mergeCell ref="I24:I25"/>
    <mergeCell ref="K31:L31"/>
    <mergeCell ref="B33:C33"/>
    <mergeCell ref="G27:G28"/>
    <mergeCell ref="H27:H28"/>
    <mergeCell ref="I27:I28"/>
    <mergeCell ref="H29:I30"/>
    <mergeCell ref="B31:C31"/>
    <mergeCell ref="G31:G32"/>
    <mergeCell ref="H31:H32"/>
    <mergeCell ref="I31:I32"/>
  </mergeCells>
  <phoneticPr fontId="1"/>
  <printOptions horizontalCentered="1"/>
  <pageMargins left="0.47244094488188981" right="0.31496062992125984" top="0.78740157480314965" bottom="0.59" header="0.19685039370078741" footer="0.19685039370078741"/>
  <pageSetup paperSize="9" scale="63" orientation="landscape" blackAndWhite="1" r:id="rId1"/>
  <headerFooter scaleWithDoc="0" alignWithMargins="0">
    <oddFooter>&amp;C&amp;9&amp;P／&amp;N&amp;R&amp;9&amp;F　&amp;A</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62"/>
  <sheetViews>
    <sheetView showGridLines="0" zoomScaleNormal="100" zoomScaleSheetLayoutView="70" workbookViewId="0">
      <pane xSplit="2" ySplit="4" topLeftCell="C5" activePane="bottomRight" state="frozen"/>
      <selection sqref="A1:B1"/>
      <selection pane="topRight" sqref="A1:B1"/>
      <selection pane="bottomLeft" sqref="A1:B1"/>
      <selection pane="bottomRight" activeCell="A2" sqref="A2"/>
    </sheetView>
  </sheetViews>
  <sheetFormatPr defaultRowHeight="13.5"/>
  <cols>
    <col min="1" max="1" width="4.625" style="1" customWidth="1"/>
    <col min="2" max="2" width="25.75" style="2" customWidth="1"/>
    <col min="3" max="5" width="12.625" style="2" customWidth="1"/>
    <col min="6" max="6" width="12.625" style="3" customWidth="1"/>
    <col min="7" max="51" width="12.625" style="2" customWidth="1"/>
    <col min="52" max="53" width="13.625" style="2" customWidth="1"/>
    <col min="54" max="55" width="12.625" style="2" customWidth="1"/>
    <col min="56" max="56" width="12.625" style="1" customWidth="1"/>
    <col min="57" max="57" width="12.625" style="2" customWidth="1"/>
    <col min="58" max="58" width="9" style="2"/>
    <col min="59" max="59" width="12.625" style="481" customWidth="1"/>
    <col min="60" max="60" width="9" style="481"/>
    <col min="61" max="61" width="12.625" style="481" customWidth="1"/>
    <col min="62" max="62" width="9.5" style="2" bestFit="1" customWidth="1"/>
    <col min="63" max="16384" width="9" style="2"/>
  </cols>
  <sheetData>
    <row r="1" spans="1:62" s="420" customFormat="1" ht="13.5" customHeight="1">
      <c r="A1" s="41"/>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7"/>
      <c r="AQ1" s="47"/>
      <c r="AR1" s="47"/>
      <c r="AS1" s="47"/>
      <c r="AT1" s="47"/>
      <c r="AV1" s="47"/>
      <c r="AW1" s="47"/>
      <c r="AX1" s="47"/>
      <c r="AY1" s="47"/>
      <c r="AZ1" s="47"/>
      <c r="BA1" s="47"/>
      <c r="BB1" s="47"/>
      <c r="BC1" s="47"/>
      <c r="BD1" s="47"/>
      <c r="BE1" s="47"/>
      <c r="BF1" s="291"/>
      <c r="BG1" s="476"/>
      <c r="BH1" s="476"/>
      <c r="BI1" s="477"/>
    </row>
    <row r="2" spans="1:62" s="420" customFormat="1" ht="17.25">
      <c r="A2" s="421" t="s">
        <v>593</v>
      </c>
      <c r="B2" s="422"/>
      <c r="C2" s="41"/>
      <c r="D2" s="44"/>
      <c r="E2" s="44"/>
      <c r="F2" s="44"/>
      <c r="G2" s="44"/>
      <c r="H2" s="44"/>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7"/>
      <c r="AQ2" s="47"/>
      <c r="AR2" s="47"/>
      <c r="AS2" s="47"/>
      <c r="AT2" s="47"/>
      <c r="AU2" s="47"/>
      <c r="AV2" s="47"/>
      <c r="AW2" s="47"/>
      <c r="AX2" s="47"/>
      <c r="AY2" s="47"/>
      <c r="AZ2" s="47"/>
      <c r="BA2" s="47"/>
      <c r="BB2" s="47"/>
      <c r="BC2" s="47"/>
      <c r="BD2" s="47"/>
      <c r="BE2" s="48" t="s">
        <v>607</v>
      </c>
      <c r="BF2" s="291"/>
      <c r="BG2" s="476"/>
      <c r="BH2" s="476"/>
      <c r="BI2" s="477"/>
    </row>
    <row r="3" spans="1:62" s="426" customFormat="1">
      <c r="A3" s="446"/>
      <c r="B3" s="447"/>
      <c r="C3" s="446" t="s">
        <v>1</v>
      </c>
      <c r="D3" s="448" t="s">
        <v>2</v>
      </c>
      <c r="E3" s="448" t="s">
        <v>87</v>
      </c>
      <c r="F3" s="448" t="s">
        <v>89</v>
      </c>
      <c r="G3" s="448" t="s">
        <v>90</v>
      </c>
      <c r="H3" s="448" t="s">
        <v>91</v>
      </c>
      <c r="I3" s="448" t="s">
        <v>92</v>
      </c>
      <c r="J3" s="448" t="s">
        <v>93</v>
      </c>
      <c r="K3" s="448" t="s">
        <v>94</v>
      </c>
      <c r="L3" s="448" t="s">
        <v>95</v>
      </c>
      <c r="M3" s="448" t="s">
        <v>96</v>
      </c>
      <c r="N3" s="448" t="s">
        <v>97</v>
      </c>
      <c r="O3" s="448" t="s">
        <v>98</v>
      </c>
      <c r="P3" s="448" t="s">
        <v>100</v>
      </c>
      <c r="Q3" s="448" t="s">
        <v>102</v>
      </c>
      <c r="R3" s="448" t="s">
        <v>104</v>
      </c>
      <c r="S3" s="448" t="s">
        <v>106</v>
      </c>
      <c r="T3" s="448" t="s">
        <v>107</v>
      </c>
      <c r="U3" s="448" t="s">
        <v>108</v>
      </c>
      <c r="V3" s="448" t="s">
        <v>109</v>
      </c>
      <c r="W3" s="448" t="s">
        <v>110</v>
      </c>
      <c r="X3" s="448" t="s">
        <v>111</v>
      </c>
      <c r="Y3" s="448" t="s">
        <v>112</v>
      </c>
      <c r="Z3" s="448" t="s">
        <v>114</v>
      </c>
      <c r="AA3" s="448" t="s">
        <v>116</v>
      </c>
      <c r="AB3" s="448" t="s">
        <v>117</v>
      </c>
      <c r="AC3" s="448" t="s">
        <v>118</v>
      </c>
      <c r="AD3" s="448" t="s">
        <v>119</v>
      </c>
      <c r="AE3" s="448" t="s">
        <v>121</v>
      </c>
      <c r="AF3" s="448" t="s">
        <v>123</v>
      </c>
      <c r="AG3" s="448" t="s">
        <v>124</v>
      </c>
      <c r="AH3" s="448" t="s">
        <v>125</v>
      </c>
      <c r="AI3" s="448" t="s">
        <v>127</v>
      </c>
      <c r="AJ3" s="448" t="s">
        <v>128</v>
      </c>
      <c r="AK3" s="448" t="s">
        <v>129</v>
      </c>
      <c r="AL3" s="448" t="s">
        <v>130</v>
      </c>
      <c r="AM3" s="449" t="s">
        <v>131</v>
      </c>
      <c r="AN3" s="450" t="s">
        <v>132</v>
      </c>
      <c r="AO3" s="446" t="s">
        <v>133</v>
      </c>
      <c r="AP3" s="448" t="s">
        <v>142</v>
      </c>
      <c r="AQ3" s="448" t="s">
        <v>143</v>
      </c>
      <c r="AR3" s="448" t="s">
        <v>144</v>
      </c>
      <c r="AS3" s="448" t="s">
        <v>145</v>
      </c>
      <c r="AT3" s="448" t="s">
        <v>146</v>
      </c>
      <c r="AU3" s="446" t="s">
        <v>147</v>
      </c>
      <c r="AV3" s="450" t="s">
        <v>148</v>
      </c>
      <c r="AW3" s="450" t="s">
        <v>544</v>
      </c>
      <c r="AX3" s="450" t="s">
        <v>545</v>
      </c>
      <c r="AY3" s="450" t="s">
        <v>149</v>
      </c>
      <c r="AZ3" s="450" t="s">
        <v>150</v>
      </c>
      <c r="BA3" s="450" t="s">
        <v>546</v>
      </c>
      <c r="BB3" s="450" t="s">
        <v>547</v>
      </c>
      <c r="BC3" s="450">
        <v>86</v>
      </c>
      <c r="BD3" s="450" t="s">
        <v>548</v>
      </c>
      <c r="BE3" s="450" t="s">
        <v>141</v>
      </c>
      <c r="BF3" s="451"/>
      <c r="BG3" s="425"/>
      <c r="BH3" s="478"/>
      <c r="BI3" s="478"/>
    </row>
    <row r="4" spans="1:62" s="430" customFormat="1" ht="45" customHeight="1">
      <c r="A4" s="452"/>
      <c r="B4" s="453"/>
      <c r="C4" s="454" t="s">
        <v>529</v>
      </c>
      <c r="D4" s="453" t="s">
        <v>3</v>
      </c>
      <c r="E4" s="453" t="s">
        <v>88</v>
      </c>
      <c r="F4" s="453" t="s">
        <v>4</v>
      </c>
      <c r="G4" s="453" t="s">
        <v>5</v>
      </c>
      <c r="H4" s="453" t="s">
        <v>6</v>
      </c>
      <c r="I4" s="453" t="s">
        <v>7</v>
      </c>
      <c r="J4" s="453" t="s">
        <v>530</v>
      </c>
      <c r="K4" s="453" t="s">
        <v>8</v>
      </c>
      <c r="L4" s="453" t="s">
        <v>9</v>
      </c>
      <c r="M4" s="453" t="s">
        <v>10</v>
      </c>
      <c r="N4" s="453" t="s">
        <v>11</v>
      </c>
      <c r="O4" s="453" t="s">
        <v>99</v>
      </c>
      <c r="P4" s="453" t="s">
        <v>101</v>
      </c>
      <c r="Q4" s="453" t="s">
        <v>103</v>
      </c>
      <c r="R4" s="453" t="s">
        <v>105</v>
      </c>
      <c r="S4" s="453" t="s">
        <v>12</v>
      </c>
      <c r="T4" s="453" t="s">
        <v>531</v>
      </c>
      <c r="U4" s="453" t="s">
        <v>39</v>
      </c>
      <c r="V4" s="453" t="s">
        <v>28</v>
      </c>
      <c r="W4" s="453" t="s">
        <v>29</v>
      </c>
      <c r="X4" s="453" t="s">
        <v>30</v>
      </c>
      <c r="Y4" s="453" t="s">
        <v>113</v>
      </c>
      <c r="Z4" s="453" t="s">
        <v>115</v>
      </c>
      <c r="AA4" s="453" t="s">
        <v>31</v>
      </c>
      <c r="AB4" s="453" t="s">
        <v>32</v>
      </c>
      <c r="AC4" s="453" t="s">
        <v>33</v>
      </c>
      <c r="AD4" s="453" t="s">
        <v>120</v>
      </c>
      <c r="AE4" s="453" t="s">
        <v>122</v>
      </c>
      <c r="AF4" s="453" t="s">
        <v>34</v>
      </c>
      <c r="AG4" s="453" t="s">
        <v>35</v>
      </c>
      <c r="AH4" s="453" t="s">
        <v>126</v>
      </c>
      <c r="AI4" s="453" t="s">
        <v>532</v>
      </c>
      <c r="AJ4" s="453" t="s">
        <v>36</v>
      </c>
      <c r="AK4" s="453" t="s">
        <v>37</v>
      </c>
      <c r="AL4" s="453" t="s">
        <v>38</v>
      </c>
      <c r="AM4" s="455" t="s">
        <v>13</v>
      </c>
      <c r="AN4" s="456" t="s">
        <v>14</v>
      </c>
      <c r="AO4" s="454" t="s">
        <v>15</v>
      </c>
      <c r="AP4" s="453" t="s">
        <v>16</v>
      </c>
      <c r="AQ4" s="453" t="s">
        <v>17</v>
      </c>
      <c r="AR4" s="453" t="s">
        <v>535</v>
      </c>
      <c r="AS4" s="453" t="s">
        <v>536</v>
      </c>
      <c r="AT4" s="453" t="s">
        <v>18</v>
      </c>
      <c r="AU4" s="454" t="s">
        <v>537</v>
      </c>
      <c r="AV4" s="456" t="s">
        <v>538</v>
      </c>
      <c r="AW4" s="456" t="s">
        <v>539</v>
      </c>
      <c r="AX4" s="456" t="s">
        <v>540</v>
      </c>
      <c r="AY4" s="456" t="s">
        <v>19</v>
      </c>
      <c r="AZ4" s="456" t="s">
        <v>20</v>
      </c>
      <c r="BA4" s="456" t="s">
        <v>541</v>
      </c>
      <c r="BB4" s="456" t="s">
        <v>542</v>
      </c>
      <c r="BC4" s="456" t="s">
        <v>543</v>
      </c>
      <c r="BD4" s="456" t="s">
        <v>21</v>
      </c>
      <c r="BE4" s="456" t="s">
        <v>534</v>
      </c>
      <c r="BF4" s="457"/>
      <c r="BG4" s="429" t="s">
        <v>497</v>
      </c>
      <c r="BI4" s="431" t="s">
        <v>498</v>
      </c>
    </row>
    <row r="5" spans="1:62" s="420" customFormat="1">
      <c r="A5" s="423" t="s">
        <v>1</v>
      </c>
      <c r="B5" s="424" t="s">
        <v>529</v>
      </c>
      <c r="C5" s="521">
        <v>47159</v>
      </c>
      <c r="D5" s="522">
        <v>4</v>
      </c>
      <c r="E5" s="522">
        <v>374808</v>
      </c>
      <c r="F5" s="522">
        <v>233</v>
      </c>
      <c r="G5" s="522">
        <v>3561</v>
      </c>
      <c r="H5" s="522">
        <v>1156</v>
      </c>
      <c r="I5" s="522">
        <v>0</v>
      </c>
      <c r="J5" s="522">
        <v>453</v>
      </c>
      <c r="K5" s="522">
        <v>10</v>
      </c>
      <c r="L5" s="522">
        <v>0</v>
      </c>
      <c r="M5" s="522">
        <v>5</v>
      </c>
      <c r="N5" s="522">
        <v>0</v>
      </c>
      <c r="O5" s="522">
        <v>0</v>
      </c>
      <c r="P5" s="522">
        <v>0</v>
      </c>
      <c r="Q5" s="522">
        <v>0</v>
      </c>
      <c r="R5" s="522">
        <v>0</v>
      </c>
      <c r="S5" s="522">
        <v>0</v>
      </c>
      <c r="T5" s="522">
        <v>0</v>
      </c>
      <c r="U5" s="522">
        <v>0</v>
      </c>
      <c r="V5" s="522">
        <v>3425</v>
      </c>
      <c r="W5" s="522">
        <v>2713</v>
      </c>
      <c r="X5" s="522">
        <v>0</v>
      </c>
      <c r="Y5" s="522">
        <v>0</v>
      </c>
      <c r="Z5" s="522">
        <v>0</v>
      </c>
      <c r="AA5" s="522">
        <v>538</v>
      </c>
      <c r="AB5" s="522">
        <v>0</v>
      </c>
      <c r="AC5" s="522">
        <v>12</v>
      </c>
      <c r="AD5" s="522">
        <v>385</v>
      </c>
      <c r="AE5" s="522">
        <v>0</v>
      </c>
      <c r="AF5" s="522">
        <v>73</v>
      </c>
      <c r="AG5" s="522">
        <v>4116</v>
      </c>
      <c r="AH5" s="522">
        <v>8425</v>
      </c>
      <c r="AI5" s="522">
        <v>275</v>
      </c>
      <c r="AJ5" s="522">
        <v>21</v>
      </c>
      <c r="AK5" s="522">
        <v>51601</v>
      </c>
      <c r="AL5" s="522">
        <v>0</v>
      </c>
      <c r="AM5" s="523">
        <v>0</v>
      </c>
      <c r="AN5" s="524">
        <v>498973</v>
      </c>
      <c r="AO5" s="521">
        <v>2486</v>
      </c>
      <c r="AP5" s="522">
        <v>191459</v>
      </c>
      <c r="AQ5" s="522">
        <v>0</v>
      </c>
      <c r="AR5" s="522">
        <v>0</v>
      </c>
      <c r="AS5" s="522">
        <v>13997</v>
      </c>
      <c r="AT5" s="522">
        <v>716</v>
      </c>
      <c r="AU5" s="521">
        <v>208658</v>
      </c>
      <c r="AV5" s="524">
        <v>707631</v>
      </c>
      <c r="AW5" s="524">
        <v>2827</v>
      </c>
      <c r="AX5" s="524">
        <v>325869</v>
      </c>
      <c r="AY5" s="524">
        <v>537354</v>
      </c>
      <c r="AZ5" s="524">
        <v>1036327</v>
      </c>
      <c r="BA5" s="524">
        <v>-153577</v>
      </c>
      <c r="BB5" s="524">
        <v>-367864</v>
      </c>
      <c r="BC5" s="524">
        <v>-521441</v>
      </c>
      <c r="BD5" s="524">
        <v>15913</v>
      </c>
      <c r="BE5" s="524">
        <v>514886</v>
      </c>
      <c r="BF5" s="432"/>
      <c r="BG5" s="544">
        <f>1-(-BC5/AV5)</f>
        <v>0.26311735918861667</v>
      </c>
      <c r="BH5" s="505"/>
      <c r="BI5" s="557">
        <f>AP5/(AP$42-AP$6-AP$14)</f>
        <v>1.2872761374360359E-2</v>
      </c>
      <c r="BJ5" s="433"/>
    </row>
    <row r="6" spans="1:62" s="420" customFormat="1">
      <c r="A6" s="434" t="s">
        <v>2</v>
      </c>
      <c r="B6" s="435" t="s">
        <v>3</v>
      </c>
      <c r="C6" s="521">
        <v>6</v>
      </c>
      <c r="D6" s="522">
        <v>24</v>
      </c>
      <c r="E6" s="522">
        <v>493</v>
      </c>
      <c r="F6" s="522">
        <v>7</v>
      </c>
      <c r="G6" s="522">
        <v>170</v>
      </c>
      <c r="H6" s="522">
        <v>9983</v>
      </c>
      <c r="I6" s="522">
        <v>1621775</v>
      </c>
      <c r="J6" s="522">
        <v>25</v>
      </c>
      <c r="K6" s="522">
        <v>16243</v>
      </c>
      <c r="L6" s="522">
        <v>217467</v>
      </c>
      <c r="M6" s="522">
        <v>23099</v>
      </c>
      <c r="N6" s="522">
        <v>123</v>
      </c>
      <c r="O6" s="522">
        <v>23</v>
      </c>
      <c r="P6" s="522">
        <v>17</v>
      </c>
      <c r="Q6" s="522">
        <v>13</v>
      </c>
      <c r="R6" s="522">
        <v>66</v>
      </c>
      <c r="S6" s="522">
        <v>10</v>
      </c>
      <c r="T6" s="522">
        <v>1</v>
      </c>
      <c r="U6" s="522">
        <v>10</v>
      </c>
      <c r="V6" s="522">
        <v>198</v>
      </c>
      <c r="W6" s="522">
        <v>17212</v>
      </c>
      <c r="X6" s="522">
        <v>898213</v>
      </c>
      <c r="Y6" s="522">
        <v>0</v>
      </c>
      <c r="Z6" s="522">
        <v>1</v>
      </c>
      <c r="AA6" s="522">
        <v>11</v>
      </c>
      <c r="AB6" s="522">
        <v>1</v>
      </c>
      <c r="AC6" s="522">
        <v>2</v>
      </c>
      <c r="AD6" s="522">
        <v>28</v>
      </c>
      <c r="AE6" s="522">
        <v>0</v>
      </c>
      <c r="AF6" s="522">
        <v>18</v>
      </c>
      <c r="AG6" s="522">
        <v>44</v>
      </c>
      <c r="AH6" s="522">
        <v>26</v>
      </c>
      <c r="AI6" s="522">
        <v>7</v>
      </c>
      <c r="AJ6" s="522">
        <v>17</v>
      </c>
      <c r="AK6" s="522">
        <v>63</v>
      </c>
      <c r="AL6" s="522">
        <v>0</v>
      </c>
      <c r="AM6" s="523">
        <v>46</v>
      </c>
      <c r="AN6" s="524">
        <v>2805442</v>
      </c>
      <c r="AO6" s="521">
        <v>-196</v>
      </c>
      <c r="AP6" s="522">
        <v>-304</v>
      </c>
      <c r="AQ6" s="522">
        <v>0</v>
      </c>
      <c r="AR6" s="522">
        <v>0</v>
      </c>
      <c r="AS6" s="522">
        <v>-301</v>
      </c>
      <c r="AT6" s="522">
        <v>-675</v>
      </c>
      <c r="AU6" s="521">
        <v>-1476</v>
      </c>
      <c r="AV6" s="524">
        <v>2803966</v>
      </c>
      <c r="AW6" s="524">
        <v>3061</v>
      </c>
      <c r="AX6" s="524">
        <v>11969</v>
      </c>
      <c r="AY6" s="524">
        <v>13554</v>
      </c>
      <c r="AZ6" s="524">
        <v>2818996</v>
      </c>
      <c r="BA6" s="524">
        <v>-2759143</v>
      </c>
      <c r="BB6" s="524">
        <v>-24461</v>
      </c>
      <c r="BC6" s="524">
        <v>-2783604</v>
      </c>
      <c r="BD6" s="524">
        <v>-2770050</v>
      </c>
      <c r="BE6" s="524">
        <v>35392</v>
      </c>
      <c r="BF6" s="432"/>
      <c r="BG6" s="544">
        <f t="shared" ref="BG6:BG41" si="0">1-(-BC6/AV6)</f>
        <v>7.2618569554695478E-3</v>
      </c>
      <c r="BH6" s="505"/>
      <c r="BI6" s="506"/>
      <c r="BJ6" s="433"/>
    </row>
    <row r="7" spans="1:62" s="420" customFormat="1">
      <c r="A7" s="434" t="s">
        <v>87</v>
      </c>
      <c r="B7" s="435" t="s">
        <v>88</v>
      </c>
      <c r="C7" s="521">
        <v>59288</v>
      </c>
      <c r="D7" s="522">
        <v>0</v>
      </c>
      <c r="E7" s="522">
        <v>374158</v>
      </c>
      <c r="F7" s="522">
        <v>26</v>
      </c>
      <c r="G7" s="522">
        <v>278</v>
      </c>
      <c r="H7" s="522">
        <v>11911</v>
      </c>
      <c r="I7" s="522">
        <v>12</v>
      </c>
      <c r="J7" s="522">
        <v>5</v>
      </c>
      <c r="K7" s="522">
        <v>160</v>
      </c>
      <c r="L7" s="522">
        <v>0</v>
      </c>
      <c r="M7" s="522">
        <v>0</v>
      </c>
      <c r="N7" s="522">
        <v>0</v>
      </c>
      <c r="O7" s="522">
        <v>0</v>
      </c>
      <c r="P7" s="522">
        <v>0</v>
      </c>
      <c r="Q7" s="522">
        <v>0</v>
      </c>
      <c r="R7" s="522">
        <v>0</v>
      </c>
      <c r="S7" s="522">
        <v>0</v>
      </c>
      <c r="T7" s="522">
        <v>0</v>
      </c>
      <c r="U7" s="522">
        <v>0</v>
      </c>
      <c r="V7" s="522">
        <v>1242</v>
      </c>
      <c r="W7" s="522">
        <v>36</v>
      </c>
      <c r="X7" s="522">
        <v>0</v>
      </c>
      <c r="Y7" s="522">
        <v>0</v>
      </c>
      <c r="Z7" s="522">
        <v>0</v>
      </c>
      <c r="AA7" s="522">
        <v>473</v>
      </c>
      <c r="AB7" s="522">
        <v>0</v>
      </c>
      <c r="AC7" s="522">
        <v>0</v>
      </c>
      <c r="AD7" s="522">
        <v>1529</v>
      </c>
      <c r="AE7" s="522">
        <v>0</v>
      </c>
      <c r="AF7" s="522">
        <v>522</v>
      </c>
      <c r="AG7" s="522">
        <v>11031</v>
      </c>
      <c r="AH7" s="522">
        <v>25032</v>
      </c>
      <c r="AI7" s="522">
        <v>186</v>
      </c>
      <c r="AJ7" s="522">
        <v>8</v>
      </c>
      <c r="AK7" s="522">
        <v>298859</v>
      </c>
      <c r="AL7" s="522">
        <v>0</v>
      </c>
      <c r="AM7" s="523">
        <v>633</v>
      </c>
      <c r="AN7" s="524">
        <v>785389</v>
      </c>
      <c r="AO7" s="521">
        <v>31903</v>
      </c>
      <c r="AP7" s="522">
        <v>1369866</v>
      </c>
      <c r="AQ7" s="522">
        <v>0</v>
      </c>
      <c r="AR7" s="522">
        <v>0</v>
      </c>
      <c r="AS7" s="522">
        <v>0</v>
      </c>
      <c r="AT7" s="522">
        <v>-1828</v>
      </c>
      <c r="AU7" s="521">
        <v>1399941</v>
      </c>
      <c r="AV7" s="524">
        <v>2185330</v>
      </c>
      <c r="AW7" s="524">
        <v>30047</v>
      </c>
      <c r="AX7" s="524">
        <v>1339594</v>
      </c>
      <c r="AY7" s="524">
        <v>2769582</v>
      </c>
      <c r="AZ7" s="524">
        <v>3554971</v>
      </c>
      <c r="BA7" s="524">
        <v>-389417</v>
      </c>
      <c r="BB7" s="524">
        <v>-1229150</v>
      </c>
      <c r="BC7" s="524">
        <v>-1618567</v>
      </c>
      <c r="BD7" s="524">
        <v>1151015</v>
      </c>
      <c r="BE7" s="524">
        <v>1936404</v>
      </c>
      <c r="BF7" s="432"/>
      <c r="BG7" s="544">
        <f t="shared" si="0"/>
        <v>0.25934893128268954</v>
      </c>
      <c r="BH7" s="505"/>
      <c r="BI7" s="557">
        <f t="shared" ref="BI7:BI13" si="1">AP7/(AP$42-AP$6-AP$14)</f>
        <v>9.210305147759848E-2</v>
      </c>
      <c r="BJ7" s="433"/>
    </row>
    <row r="8" spans="1:62" s="420" customFormat="1">
      <c r="A8" s="434" t="s">
        <v>89</v>
      </c>
      <c r="B8" s="435" t="s">
        <v>4</v>
      </c>
      <c r="C8" s="521">
        <v>2814</v>
      </c>
      <c r="D8" s="522">
        <v>133</v>
      </c>
      <c r="E8" s="522">
        <v>2070</v>
      </c>
      <c r="F8" s="522">
        <v>11499</v>
      </c>
      <c r="G8" s="522">
        <v>1665</v>
      </c>
      <c r="H8" s="522">
        <v>1298</v>
      </c>
      <c r="I8" s="522">
        <v>46</v>
      </c>
      <c r="J8" s="522">
        <v>1359</v>
      </c>
      <c r="K8" s="522">
        <v>873</v>
      </c>
      <c r="L8" s="522">
        <v>962</v>
      </c>
      <c r="M8" s="522">
        <v>299</v>
      </c>
      <c r="N8" s="522">
        <v>627</v>
      </c>
      <c r="O8" s="522">
        <v>259</v>
      </c>
      <c r="P8" s="522">
        <v>355</v>
      </c>
      <c r="Q8" s="522">
        <v>176</v>
      </c>
      <c r="R8" s="522">
        <v>1209</v>
      </c>
      <c r="S8" s="522">
        <v>315</v>
      </c>
      <c r="T8" s="522">
        <v>153</v>
      </c>
      <c r="U8" s="522">
        <v>235</v>
      </c>
      <c r="V8" s="522">
        <v>1315</v>
      </c>
      <c r="W8" s="522">
        <v>7730</v>
      </c>
      <c r="X8" s="522">
        <v>273</v>
      </c>
      <c r="Y8" s="522">
        <v>189</v>
      </c>
      <c r="Z8" s="522">
        <v>511</v>
      </c>
      <c r="AA8" s="522">
        <v>14571</v>
      </c>
      <c r="AB8" s="522">
        <v>1682</v>
      </c>
      <c r="AC8" s="522">
        <v>82</v>
      </c>
      <c r="AD8" s="522">
        <v>6203</v>
      </c>
      <c r="AE8" s="522">
        <v>922</v>
      </c>
      <c r="AF8" s="522">
        <v>5128</v>
      </c>
      <c r="AG8" s="522">
        <v>750</v>
      </c>
      <c r="AH8" s="522">
        <v>8567</v>
      </c>
      <c r="AI8" s="522">
        <v>3065</v>
      </c>
      <c r="AJ8" s="522">
        <v>4810</v>
      </c>
      <c r="AK8" s="522">
        <v>11401</v>
      </c>
      <c r="AL8" s="522">
        <v>1173</v>
      </c>
      <c r="AM8" s="523">
        <v>104</v>
      </c>
      <c r="AN8" s="524">
        <v>94823</v>
      </c>
      <c r="AO8" s="521">
        <v>4044</v>
      </c>
      <c r="AP8" s="522">
        <v>232131</v>
      </c>
      <c r="AQ8" s="522">
        <v>0</v>
      </c>
      <c r="AR8" s="522">
        <v>40</v>
      </c>
      <c r="AS8" s="522">
        <v>5618</v>
      </c>
      <c r="AT8" s="522">
        <v>8225</v>
      </c>
      <c r="AU8" s="521">
        <v>250058</v>
      </c>
      <c r="AV8" s="524">
        <v>344881</v>
      </c>
      <c r="AW8" s="524">
        <v>5941</v>
      </c>
      <c r="AX8" s="524">
        <v>35682</v>
      </c>
      <c r="AY8" s="524">
        <v>291681</v>
      </c>
      <c r="AZ8" s="524">
        <v>386504</v>
      </c>
      <c r="BA8" s="524">
        <v>-233605</v>
      </c>
      <c r="BB8" s="524">
        <v>-107806</v>
      </c>
      <c r="BC8" s="524">
        <v>-341411</v>
      </c>
      <c r="BD8" s="524">
        <v>-49730</v>
      </c>
      <c r="BE8" s="524">
        <v>45093</v>
      </c>
      <c r="BF8" s="432"/>
      <c r="BG8" s="544">
        <f t="shared" si="0"/>
        <v>1.0061441482714373E-2</v>
      </c>
      <c r="BH8" s="505"/>
      <c r="BI8" s="557">
        <f t="shared" si="1"/>
        <v>1.5607346589043317E-2</v>
      </c>
      <c r="BJ8" s="433"/>
    </row>
    <row r="9" spans="1:62" s="420" customFormat="1">
      <c r="A9" s="434" t="s">
        <v>90</v>
      </c>
      <c r="B9" s="435" t="s">
        <v>5</v>
      </c>
      <c r="C9" s="521">
        <v>16508</v>
      </c>
      <c r="D9" s="522">
        <v>90</v>
      </c>
      <c r="E9" s="522">
        <v>30013</v>
      </c>
      <c r="F9" s="522">
        <v>254</v>
      </c>
      <c r="G9" s="522">
        <v>73908</v>
      </c>
      <c r="H9" s="522">
        <v>14739</v>
      </c>
      <c r="I9" s="522">
        <v>25</v>
      </c>
      <c r="J9" s="522">
        <v>2235</v>
      </c>
      <c r="K9" s="522">
        <v>5508</v>
      </c>
      <c r="L9" s="522">
        <v>913</v>
      </c>
      <c r="M9" s="522">
        <v>614</v>
      </c>
      <c r="N9" s="522">
        <v>1365</v>
      </c>
      <c r="O9" s="522">
        <v>274</v>
      </c>
      <c r="P9" s="522">
        <v>446</v>
      </c>
      <c r="Q9" s="522">
        <v>1074</v>
      </c>
      <c r="R9" s="522">
        <v>3873</v>
      </c>
      <c r="S9" s="522">
        <v>1520</v>
      </c>
      <c r="T9" s="522">
        <v>259</v>
      </c>
      <c r="U9" s="522">
        <v>483</v>
      </c>
      <c r="V9" s="522">
        <v>30187</v>
      </c>
      <c r="W9" s="522">
        <v>130676</v>
      </c>
      <c r="X9" s="522">
        <v>3870</v>
      </c>
      <c r="Y9" s="522">
        <v>537</v>
      </c>
      <c r="Z9" s="522">
        <v>902</v>
      </c>
      <c r="AA9" s="522">
        <v>25990</v>
      </c>
      <c r="AB9" s="522">
        <v>5504</v>
      </c>
      <c r="AC9" s="522">
        <v>1946</v>
      </c>
      <c r="AD9" s="522">
        <v>12416</v>
      </c>
      <c r="AE9" s="522">
        <v>10736</v>
      </c>
      <c r="AF9" s="522">
        <v>1966</v>
      </c>
      <c r="AG9" s="522">
        <v>10175</v>
      </c>
      <c r="AH9" s="522">
        <v>15981</v>
      </c>
      <c r="AI9" s="522">
        <v>2324</v>
      </c>
      <c r="AJ9" s="522">
        <v>6729</v>
      </c>
      <c r="AK9" s="522">
        <v>16277</v>
      </c>
      <c r="AL9" s="522">
        <v>25978</v>
      </c>
      <c r="AM9" s="523">
        <v>253</v>
      </c>
      <c r="AN9" s="524">
        <v>456548</v>
      </c>
      <c r="AO9" s="521">
        <v>2633</v>
      </c>
      <c r="AP9" s="522">
        <v>17392</v>
      </c>
      <c r="AQ9" s="522">
        <v>90</v>
      </c>
      <c r="AR9" s="522">
        <v>471</v>
      </c>
      <c r="AS9" s="522">
        <v>14119</v>
      </c>
      <c r="AT9" s="522">
        <v>-6487</v>
      </c>
      <c r="AU9" s="521">
        <v>28218</v>
      </c>
      <c r="AV9" s="524">
        <v>484766</v>
      </c>
      <c r="AW9" s="524">
        <v>8996</v>
      </c>
      <c r="AX9" s="524">
        <v>221043</v>
      </c>
      <c r="AY9" s="524">
        <v>258257</v>
      </c>
      <c r="AZ9" s="524">
        <v>714805</v>
      </c>
      <c r="BA9" s="524">
        <v>-86673</v>
      </c>
      <c r="BB9" s="524">
        <v>-337590</v>
      </c>
      <c r="BC9" s="524">
        <v>-424263</v>
      </c>
      <c r="BD9" s="524">
        <v>-166006</v>
      </c>
      <c r="BE9" s="524">
        <v>290542</v>
      </c>
      <c r="BF9" s="432"/>
      <c r="BG9" s="544">
        <f t="shared" si="0"/>
        <v>0.1248086705750816</v>
      </c>
      <c r="BH9" s="505"/>
      <c r="BI9" s="557">
        <f t="shared" si="1"/>
        <v>1.1693525288593138E-3</v>
      </c>
      <c r="BJ9" s="433"/>
    </row>
    <row r="10" spans="1:62" s="420" customFormat="1">
      <c r="A10" s="434" t="s">
        <v>91</v>
      </c>
      <c r="B10" s="435" t="s">
        <v>6</v>
      </c>
      <c r="C10" s="521">
        <v>35988</v>
      </c>
      <c r="D10" s="522">
        <v>93</v>
      </c>
      <c r="E10" s="522">
        <v>18717</v>
      </c>
      <c r="F10" s="522">
        <v>3678</v>
      </c>
      <c r="G10" s="522">
        <v>9141</v>
      </c>
      <c r="H10" s="522">
        <v>1076676</v>
      </c>
      <c r="I10" s="522">
        <v>3528</v>
      </c>
      <c r="J10" s="522">
        <v>59439</v>
      </c>
      <c r="K10" s="522">
        <v>8501</v>
      </c>
      <c r="L10" s="522">
        <v>13149</v>
      </c>
      <c r="M10" s="522">
        <v>3164</v>
      </c>
      <c r="N10" s="522">
        <v>6114</v>
      </c>
      <c r="O10" s="522">
        <v>839</v>
      </c>
      <c r="P10" s="522">
        <v>1575</v>
      </c>
      <c r="Q10" s="522">
        <v>2243</v>
      </c>
      <c r="R10" s="522">
        <v>23185</v>
      </c>
      <c r="S10" s="522">
        <v>1705</v>
      </c>
      <c r="T10" s="522">
        <v>583</v>
      </c>
      <c r="U10" s="522">
        <v>1628</v>
      </c>
      <c r="V10" s="522">
        <v>11408</v>
      </c>
      <c r="W10" s="522">
        <v>13228</v>
      </c>
      <c r="X10" s="522">
        <v>1914</v>
      </c>
      <c r="Y10" s="522">
        <v>1744</v>
      </c>
      <c r="Z10" s="522">
        <v>3799</v>
      </c>
      <c r="AA10" s="522">
        <v>33</v>
      </c>
      <c r="AB10" s="522">
        <v>23</v>
      </c>
      <c r="AC10" s="522">
        <v>187</v>
      </c>
      <c r="AD10" s="522">
        <v>1263</v>
      </c>
      <c r="AE10" s="522">
        <v>814</v>
      </c>
      <c r="AF10" s="522">
        <v>1440</v>
      </c>
      <c r="AG10" s="522">
        <v>8778</v>
      </c>
      <c r="AH10" s="522">
        <v>393476</v>
      </c>
      <c r="AI10" s="522">
        <v>296</v>
      </c>
      <c r="AJ10" s="522">
        <v>10471</v>
      </c>
      <c r="AK10" s="522">
        <v>17285</v>
      </c>
      <c r="AL10" s="522">
        <v>562</v>
      </c>
      <c r="AM10" s="523">
        <v>1515</v>
      </c>
      <c r="AN10" s="524">
        <v>1738182</v>
      </c>
      <c r="AO10" s="521">
        <v>6331</v>
      </c>
      <c r="AP10" s="522">
        <v>123386</v>
      </c>
      <c r="AQ10" s="522">
        <v>0</v>
      </c>
      <c r="AR10" s="522">
        <v>0</v>
      </c>
      <c r="AS10" s="522">
        <v>0</v>
      </c>
      <c r="AT10" s="522">
        <v>-34132</v>
      </c>
      <c r="AU10" s="521">
        <v>95585</v>
      </c>
      <c r="AV10" s="524">
        <v>1833767</v>
      </c>
      <c r="AW10" s="524">
        <v>407089</v>
      </c>
      <c r="AX10" s="524">
        <v>1523944</v>
      </c>
      <c r="AY10" s="524">
        <v>2026618</v>
      </c>
      <c r="AZ10" s="524">
        <v>3764800</v>
      </c>
      <c r="BA10" s="524">
        <v>-406665</v>
      </c>
      <c r="BB10" s="524">
        <v>-716020</v>
      </c>
      <c r="BC10" s="524">
        <v>-1122685</v>
      </c>
      <c r="BD10" s="524">
        <v>903933</v>
      </c>
      <c r="BE10" s="524">
        <v>2642115</v>
      </c>
      <c r="BF10" s="432"/>
      <c r="BG10" s="544">
        <f t="shared" si="0"/>
        <v>0.38777118358002949</v>
      </c>
      <c r="BH10" s="505"/>
      <c r="BI10" s="557">
        <f t="shared" si="1"/>
        <v>8.2958677050273284E-3</v>
      </c>
      <c r="BJ10" s="433"/>
    </row>
    <row r="11" spans="1:62" s="420" customFormat="1">
      <c r="A11" s="434" t="s">
        <v>92</v>
      </c>
      <c r="B11" s="435" t="s">
        <v>7</v>
      </c>
      <c r="C11" s="521">
        <v>5700</v>
      </c>
      <c r="D11" s="522">
        <v>566</v>
      </c>
      <c r="E11" s="522">
        <v>8894</v>
      </c>
      <c r="F11" s="522">
        <v>163</v>
      </c>
      <c r="G11" s="522">
        <v>726</v>
      </c>
      <c r="H11" s="522">
        <v>525474</v>
      </c>
      <c r="I11" s="522">
        <v>156649</v>
      </c>
      <c r="J11" s="522">
        <v>496</v>
      </c>
      <c r="K11" s="522">
        <v>5642</v>
      </c>
      <c r="L11" s="522">
        <v>95648</v>
      </c>
      <c r="M11" s="522">
        <v>362</v>
      </c>
      <c r="N11" s="522">
        <v>1472</v>
      </c>
      <c r="O11" s="522">
        <v>260</v>
      </c>
      <c r="P11" s="522">
        <v>397</v>
      </c>
      <c r="Q11" s="522">
        <v>154</v>
      </c>
      <c r="R11" s="522">
        <v>695</v>
      </c>
      <c r="S11" s="522">
        <v>174</v>
      </c>
      <c r="T11" s="522">
        <v>36</v>
      </c>
      <c r="U11" s="522">
        <v>237</v>
      </c>
      <c r="V11" s="522">
        <v>780</v>
      </c>
      <c r="W11" s="522">
        <v>27618</v>
      </c>
      <c r="X11" s="522">
        <v>116540</v>
      </c>
      <c r="Y11" s="522">
        <v>2151</v>
      </c>
      <c r="Z11" s="522">
        <v>3158</v>
      </c>
      <c r="AA11" s="522">
        <v>5907</v>
      </c>
      <c r="AB11" s="522">
        <v>590</v>
      </c>
      <c r="AC11" s="522">
        <v>1275</v>
      </c>
      <c r="AD11" s="522">
        <v>336830</v>
      </c>
      <c r="AE11" s="522">
        <v>881</v>
      </c>
      <c r="AF11" s="522">
        <v>17415</v>
      </c>
      <c r="AG11" s="522">
        <v>5454</v>
      </c>
      <c r="AH11" s="522">
        <v>6728</v>
      </c>
      <c r="AI11" s="522">
        <v>442</v>
      </c>
      <c r="AJ11" s="522">
        <v>5024</v>
      </c>
      <c r="AK11" s="522">
        <v>15734</v>
      </c>
      <c r="AL11" s="522">
        <v>0</v>
      </c>
      <c r="AM11" s="523">
        <v>4012</v>
      </c>
      <c r="AN11" s="524">
        <v>1354284</v>
      </c>
      <c r="AO11" s="521">
        <v>581</v>
      </c>
      <c r="AP11" s="522">
        <v>213151</v>
      </c>
      <c r="AQ11" s="522">
        <v>0</v>
      </c>
      <c r="AR11" s="522">
        <v>0</v>
      </c>
      <c r="AS11" s="522">
        <v>0</v>
      </c>
      <c r="AT11" s="522">
        <v>-8378</v>
      </c>
      <c r="AU11" s="521">
        <v>205354</v>
      </c>
      <c r="AV11" s="524">
        <v>1559638</v>
      </c>
      <c r="AW11" s="524">
        <v>199087</v>
      </c>
      <c r="AX11" s="524">
        <v>1932508</v>
      </c>
      <c r="AY11" s="524">
        <v>2336949</v>
      </c>
      <c r="AZ11" s="524">
        <v>3691233</v>
      </c>
      <c r="BA11" s="524">
        <v>-473935</v>
      </c>
      <c r="BB11" s="524">
        <v>-482452</v>
      </c>
      <c r="BC11" s="524">
        <v>-956387</v>
      </c>
      <c r="BD11" s="524">
        <v>1380562</v>
      </c>
      <c r="BE11" s="524">
        <v>2734846</v>
      </c>
      <c r="BF11" s="432"/>
      <c r="BG11" s="544">
        <f t="shared" si="0"/>
        <v>0.3867891138841193</v>
      </c>
      <c r="BH11" s="505"/>
      <c r="BI11" s="557">
        <f t="shared" si="1"/>
        <v>1.4331224751546206E-2</v>
      </c>
      <c r="BJ11" s="433"/>
    </row>
    <row r="12" spans="1:62" s="420" customFormat="1">
      <c r="A12" s="434" t="s">
        <v>93</v>
      </c>
      <c r="B12" s="435" t="s">
        <v>594</v>
      </c>
      <c r="C12" s="521">
        <v>5584</v>
      </c>
      <c r="D12" s="522">
        <v>198</v>
      </c>
      <c r="E12" s="522">
        <v>37572</v>
      </c>
      <c r="F12" s="522">
        <v>439</v>
      </c>
      <c r="G12" s="522">
        <v>6490</v>
      </c>
      <c r="H12" s="522">
        <v>20880</v>
      </c>
      <c r="I12" s="522">
        <v>347</v>
      </c>
      <c r="J12" s="522">
        <v>72136</v>
      </c>
      <c r="K12" s="522">
        <v>2649</v>
      </c>
      <c r="L12" s="522">
        <v>2251</v>
      </c>
      <c r="M12" s="522">
        <v>1572</v>
      </c>
      <c r="N12" s="522">
        <v>1788</v>
      </c>
      <c r="O12" s="522">
        <v>3457</v>
      </c>
      <c r="P12" s="522">
        <v>11060</v>
      </c>
      <c r="Q12" s="522">
        <v>7121</v>
      </c>
      <c r="R12" s="522">
        <v>10489</v>
      </c>
      <c r="S12" s="522">
        <v>4780</v>
      </c>
      <c r="T12" s="522">
        <v>2565</v>
      </c>
      <c r="U12" s="522">
        <v>3212</v>
      </c>
      <c r="V12" s="522">
        <v>19345</v>
      </c>
      <c r="W12" s="522">
        <v>33720</v>
      </c>
      <c r="X12" s="522">
        <v>0</v>
      </c>
      <c r="Y12" s="522">
        <v>7366</v>
      </c>
      <c r="Z12" s="522">
        <v>3557</v>
      </c>
      <c r="AA12" s="522">
        <v>21406</v>
      </c>
      <c r="AB12" s="522">
        <v>3782</v>
      </c>
      <c r="AC12" s="522">
        <v>2703</v>
      </c>
      <c r="AD12" s="522">
        <v>7326</v>
      </c>
      <c r="AE12" s="522">
        <v>3057</v>
      </c>
      <c r="AF12" s="522">
        <v>3034</v>
      </c>
      <c r="AG12" s="522">
        <v>4408</v>
      </c>
      <c r="AH12" s="522">
        <v>6181</v>
      </c>
      <c r="AI12" s="522">
        <v>960</v>
      </c>
      <c r="AJ12" s="522">
        <v>26899</v>
      </c>
      <c r="AK12" s="522">
        <v>12490</v>
      </c>
      <c r="AL12" s="522">
        <v>2844</v>
      </c>
      <c r="AM12" s="523">
        <v>813</v>
      </c>
      <c r="AN12" s="524">
        <v>354481</v>
      </c>
      <c r="AO12" s="521">
        <v>927</v>
      </c>
      <c r="AP12" s="522">
        <v>44208</v>
      </c>
      <c r="AQ12" s="522">
        <v>104</v>
      </c>
      <c r="AR12" s="522">
        <v>0</v>
      </c>
      <c r="AS12" s="522">
        <v>-35</v>
      </c>
      <c r="AT12" s="522">
        <v>-476</v>
      </c>
      <c r="AU12" s="521">
        <v>44728</v>
      </c>
      <c r="AV12" s="524">
        <v>399209</v>
      </c>
      <c r="AW12" s="524">
        <v>39318</v>
      </c>
      <c r="AX12" s="524">
        <v>227784</v>
      </c>
      <c r="AY12" s="524">
        <v>311830</v>
      </c>
      <c r="AZ12" s="524">
        <v>666311</v>
      </c>
      <c r="BA12" s="524">
        <v>-72271</v>
      </c>
      <c r="BB12" s="524">
        <v>-281186</v>
      </c>
      <c r="BC12" s="524">
        <v>-353457</v>
      </c>
      <c r="BD12" s="524">
        <v>-41627</v>
      </c>
      <c r="BE12" s="524">
        <v>312854</v>
      </c>
      <c r="BF12" s="432"/>
      <c r="BG12" s="544">
        <f t="shared" si="0"/>
        <v>0.11460663461996101</v>
      </c>
      <c r="BH12" s="505"/>
      <c r="BI12" s="557">
        <f t="shared" si="1"/>
        <v>2.9723284611207763E-3</v>
      </c>
      <c r="BJ12" s="433"/>
    </row>
    <row r="13" spans="1:62" s="420" customFormat="1">
      <c r="A13" s="434" t="s">
        <v>94</v>
      </c>
      <c r="B13" s="435" t="s">
        <v>8</v>
      </c>
      <c r="C13" s="521">
        <v>1203</v>
      </c>
      <c r="D13" s="522">
        <v>36</v>
      </c>
      <c r="E13" s="522">
        <v>5938</v>
      </c>
      <c r="F13" s="522">
        <v>27</v>
      </c>
      <c r="G13" s="522">
        <v>1727</v>
      </c>
      <c r="H13" s="522">
        <v>6910</v>
      </c>
      <c r="I13" s="522">
        <v>284</v>
      </c>
      <c r="J13" s="522">
        <v>1026</v>
      </c>
      <c r="K13" s="522">
        <v>24876</v>
      </c>
      <c r="L13" s="522">
        <v>10374</v>
      </c>
      <c r="M13" s="522">
        <v>6361</v>
      </c>
      <c r="N13" s="522">
        <v>2013</v>
      </c>
      <c r="O13" s="522">
        <v>1584</v>
      </c>
      <c r="P13" s="522">
        <v>1878</v>
      </c>
      <c r="Q13" s="522">
        <v>1397</v>
      </c>
      <c r="R13" s="522">
        <v>11345</v>
      </c>
      <c r="S13" s="522">
        <v>1428</v>
      </c>
      <c r="T13" s="522">
        <v>211</v>
      </c>
      <c r="U13" s="522">
        <v>331</v>
      </c>
      <c r="V13" s="522">
        <v>1559</v>
      </c>
      <c r="W13" s="522">
        <v>132998</v>
      </c>
      <c r="X13" s="522">
        <v>110</v>
      </c>
      <c r="Y13" s="522">
        <v>854</v>
      </c>
      <c r="Z13" s="522">
        <v>130</v>
      </c>
      <c r="AA13" s="522">
        <v>756</v>
      </c>
      <c r="AB13" s="522">
        <v>9</v>
      </c>
      <c r="AC13" s="522">
        <v>396</v>
      </c>
      <c r="AD13" s="522">
        <v>92</v>
      </c>
      <c r="AE13" s="522">
        <v>4</v>
      </c>
      <c r="AF13" s="522">
        <v>276</v>
      </c>
      <c r="AG13" s="522">
        <v>3248</v>
      </c>
      <c r="AH13" s="522">
        <v>2505</v>
      </c>
      <c r="AI13" s="522">
        <v>55</v>
      </c>
      <c r="AJ13" s="522">
        <v>2032</v>
      </c>
      <c r="AK13" s="522">
        <v>3967</v>
      </c>
      <c r="AL13" s="522">
        <v>300</v>
      </c>
      <c r="AM13" s="523">
        <v>974</v>
      </c>
      <c r="AN13" s="524">
        <v>229214</v>
      </c>
      <c r="AO13" s="521">
        <v>429</v>
      </c>
      <c r="AP13" s="522">
        <v>6791</v>
      </c>
      <c r="AQ13" s="522">
        <v>0</v>
      </c>
      <c r="AR13" s="522">
        <v>0</v>
      </c>
      <c r="AS13" s="522">
        <v>0</v>
      </c>
      <c r="AT13" s="522">
        <v>-1569</v>
      </c>
      <c r="AU13" s="521">
        <v>5651</v>
      </c>
      <c r="AV13" s="524">
        <v>234865</v>
      </c>
      <c r="AW13" s="524">
        <v>14181</v>
      </c>
      <c r="AX13" s="524">
        <v>163872</v>
      </c>
      <c r="AY13" s="524">
        <v>183704</v>
      </c>
      <c r="AZ13" s="524">
        <v>412918</v>
      </c>
      <c r="BA13" s="524">
        <v>-30318</v>
      </c>
      <c r="BB13" s="524">
        <v>-111629</v>
      </c>
      <c r="BC13" s="524">
        <v>-141947</v>
      </c>
      <c r="BD13" s="524">
        <v>41757</v>
      </c>
      <c r="BE13" s="524">
        <v>270971</v>
      </c>
      <c r="BF13" s="432"/>
      <c r="BG13" s="544">
        <f t="shared" si="0"/>
        <v>0.39562301747812578</v>
      </c>
      <c r="BH13" s="505"/>
      <c r="BI13" s="557">
        <f t="shared" si="1"/>
        <v>4.5659343511290251E-4</v>
      </c>
      <c r="BJ13" s="433"/>
    </row>
    <row r="14" spans="1:62" s="420" customFormat="1">
      <c r="A14" s="434" t="s">
        <v>95</v>
      </c>
      <c r="B14" s="435" t="s">
        <v>9</v>
      </c>
      <c r="C14" s="521">
        <v>30</v>
      </c>
      <c r="D14" s="522">
        <v>185</v>
      </c>
      <c r="E14" s="522">
        <v>0</v>
      </c>
      <c r="F14" s="522">
        <v>7</v>
      </c>
      <c r="G14" s="522">
        <v>9762</v>
      </c>
      <c r="H14" s="522">
        <v>47</v>
      </c>
      <c r="I14" s="522">
        <v>0</v>
      </c>
      <c r="J14" s="522">
        <v>733</v>
      </c>
      <c r="K14" s="522">
        <v>1941</v>
      </c>
      <c r="L14" s="522">
        <v>1889963</v>
      </c>
      <c r="M14" s="522">
        <v>169</v>
      </c>
      <c r="N14" s="522">
        <v>137059</v>
      </c>
      <c r="O14" s="522">
        <v>26030</v>
      </c>
      <c r="P14" s="522">
        <v>44335</v>
      </c>
      <c r="Q14" s="522">
        <v>4947</v>
      </c>
      <c r="R14" s="522">
        <v>2281</v>
      </c>
      <c r="S14" s="522">
        <v>7396</v>
      </c>
      <c r="T14" s="522">
        <v>383</v>
      </c>
      <c r="U14" s="522">
        <v>11244</v>
      </c>
      <c r="V14" s="522">
        <v>853</v>
      </c>
      <c r="W14" s="522">
        <v>62820</v>
      </c>
      <c r="X14" s="522">
        <v>0</v>
      </c>
      <c r="Y14" s="522">
        <v>6</v>
      </c>
      <c r="Z14" s="522">
        <v>0</v>
      </c>
      <c r="AA14" s="522">
        <v>0</v>
      </c>
      <c r="AB14" s="522">
        <v>0</v>
      </c>
      <c r="AC14" s="522">
        <v>0</v>
      </c>
      <c r="AD14" s="522">
        <v>570</v>
      </c>
      <c r="AE14" s="522">
        <v>0</v>
      </c>
      <c r="AF14" s="522">
        <v>56</v>
      </c>
      <c r="AG14" s="522">
        <v>0</v>
      </c>
      <c r="AH14" s="522">
        <v>6</v>
      </c>
      <c r="AI14" s="522">
        <v>1</v>
      </c>
      <c r="AJ14" s="522">
        <v>331</v>
      </c>
      <c r="AK14" s="522">
        <v>78</v>
      </c>
      <c r="AL14" s="522">
        <v>1</v>
      </c>
      <c r="AM14" s="523">
        <v>1018</v>
      </c>
      <c r="AN14" s="524">
        <v>2202252</v>
      </c>
      <c r="AO14" s="521">
        <v>0</v>
      </c>
      <c r="AP14" s="522">
        <v>-1719</v>
      </c>
      <c r="AQ14" s="522">
        <v>0</v>
      </c>
      <c r="AR14" s="522">
        <v>-722</v>
      </c>
      <c r="AS14" s="522">
        <v>-7075</v>
      </c>
      <c r="AT14" s="522">
        <v>-27789</v>
      </c>
      <c r="AU14" s="521">
        <v>-37305</v>
      </c>
      <c r="AV14" s="524">
        <v>2164947</v>
      </c>
      <c r="AW14" s="524">
        <v>427027</v>
      </c>
      <c r="AX14" s="524">
        <v>1084486</v>
      </c>
      <c r="AY14" s="524">
        <v>1474208</v>
      </c>
      <c r="AZ14" s="524">
        <v>3676460</v>
      </c>
      <c r="BA14" s="524">
        <v>-66536</v>
      </c>
      <c r="BB14" s="524">
        <v>-203657</v>
      </c>
      <c r="BC14" s="524">
        <v>-270193</v>
      </c>
      <c r="BD14" s="524">
        <v>1204015</v>
      </c>
      <c r="BE14" s="524">
        <v>3406267</v>
      </c>
      <c r="BF14" s="432"/>
      <c r="BG14" s="544">
        <f t="shared" si="0"/>
        <v>0.8751964828700195</v>
      </c>
      <c r="BH14" s="505"/>
      <c r="BI14" s="506"/>
      <c r="BJ14" s="433"/>
    </row>
    <row r="15" spans="1:62" s="420" customFormat="1">
      <c r="A15" s="434" t="s">
        <v>96</v>
      </c>
      <c r="B15" s="435" t="s">
        <v>10</v>
      </c>
      <c r="C15" s="521">
        <v>0</v>
      </c>
      <c r="D15" s="522">
        <v>39</v>
      </c>
      <c r="E15" s="522">
        <v>2559</v>
      </c>
      <c r="F15" s="522">
        <v>0</v>
      </c>
      <c r="G15" s="522">
        <v>2155</v>
      </c>
      <c r="H15" s="522">
        <v>7409</v>
      </c>
      <c r="I15" s="522">
        <v>33</v>
      </c>
      <c r="J15" s="522">
        <v>715</v>
      </c>
      <c r="K15" s="522">
        <v>2202</v>
      </c>
      <c r="L15" s="522">
        <v>36439</v>
      </c>
      <c r="M15" s="522">
        <v>61812</v>
      </c>
      <c r="N15" s="522">
        <v>27901</v>
      </c>
      <c r="O15" s="522">
        <v>9137</v>
      </c>
      <c r="P15" s="522">
        <v>8135</v>
      </c>
      <c r="Q15" s="522">
        <v>5898</v>
      </c>
      <c r="R15" s="522">
        <v>7278</v>
      </c>
      <c r="S15" s="522">
        <v>12121</v>
      </c>
      <c r="T15" s="522">
        <v>2642</v>
      </c>
      <c r="U15" s="522">
        <v>2939</v>
      </c>
      <c r="V15" s="522">
        <v>4750</v>
      </c>
      <c r="W15" s="522">
        <v>21532</v>
      </c>
      <c r="X15" s="522">
        <v>445</v>
      </c>
      <c r="Y15" s="522">
        <v>53</v>
      </c>
      <c r="Z15" s="522">
        <v>1</v>
      </c>
      <c r="AA15" s="522">
        <v>41</v>
      </c>
      <c r="AB15" s="522">
        <v>0</v>
      </c>
      <c r="AC15" s="522">
        <v>0</v>
      </c>
      <c r="AD15" s="522">
        <v>31</v>
      </c>
      <c r="AE15" s="522">
        <v>45</v>
      </c>
      <c r="AF15" s="522">
        <v>334</v>
      </c>
      <c r="AG15" s="522">
        <v>95</v>
      </c>
      <c r="AH15" s="522">
        <v>3800</v>
      </c>
      <c r="AI15" s="522">
        <v>27</v>
      </c>
      <c r="AJ15" s="522">
        <v>1026</v>
      </c>
      <c r="AK15" s="522">
        <v>839</v>
      </c>
      <c r="AL15" s="522">
        <v>57</v>
      </c>
      <c r="AM15" s="523">
        <v>789</v>
      </c>
      <c r="AN15" s="524">
        <v>223279</v>
      </c>
      <c r="AO15" s="521">
        <v>48</v>
      </c>
      <c r="AP15" s="522">
        <v>8406</v>
      </c>
      <c r="AQ15" s="522">
        <v>0</v>
      </c>
      <c r="AR15" s="522">
        <v>0</v>
      </c>
      <c r="AS15" s="522">
        <v>-8627</v>
      </c>
      <c r="AT15" s="522">
        <v>-1567</v>
      </c>
      <c r="AU15" s="521">
        <v>-1740</v>
      </c>
      <c r="AV15" s="524">
        <v>221539</v>
      </c>
      <c r="AW15" s="524">
        <v>45690</v>
      </c>
      <c r="AX15" s="524">
        <v>131739</v>
      </c>
      <c r="AY15" s="524">
        <v>175689</v>
      </c>
      <c r="AZ15" s="524">
        <v>398968</v>
      </c>
      <c r="BA15" s="524">
        <v>-90532</v>
      </c>
      <c r="BB15" s="524">
        <v>-135470</v>
      </c>
      <c r="BC15" s="524">
        <v>-226002</v>
      </c>
      <c r="BD15" s="524">
        <v>-50313</v>
      </c>
      <c r="BE15" s="524">
        <v>172966</v>
      </c>
      <c r="BF15" s="432"/>
      <c r="BG15" s="544">
        <f t="shared" si="0"/>
        <v>-2.014543714650685E-2</v>
      </c>
      <c r="BH15" s="505"/>
      <c r="BI15" s="557">
        <f t="shared" ref="BI15:BI41" si="2">AP15/(AP$42-AP$6-AP$14)</f>
        <v>5.6517809093786754E-4</v>
      </c>
      <c r="BJ15" s="433"/>
    </row>
    <row r="16" spans="1:62" s="420" customFormat="1">
      <c r="A16" s="434" t="s">
        <v>97</v>
      </c>
      <c r="B16" s="435" t="s">
        <v>11</v>
      </c>
      <c r="C16" s="521">
        <v>778</v>
      </c>
      <c r="D16" s="522">
        <v>708</v>
      </c>
      <c r="E16" s="522">
        <v>20844</v>
      </c>
      <c r="F16" s="522">
        <v>165</v>
      </c>
      <c r="G16" s="522">
        <v>9332</v>
      </c>
      <c r="H16" s="522">
        <v>11951</v>
      </c>
      <c r="I16" s="522">
        <v>1225</v>
      </c>
      <c r="J16" s="522">
        <v>2313</v>
      </c>
      <c r="K16" s="522">
        <v>2566</v>
      </c>
      <c r="L16" s="522">
        <v>462</v>
      </c>
      <c r="M16" s="522">
        <v>389</v>
      </c>
      <c r="N16" s="522">
        <v>31741</v>
      </c>
      <c r="O16" s="522">
        <v>8806</v>
      </c>
      <c r="P16" s="522">
        <v>14814</v>
      </c>
      <c r="Q16" s="522">
        <v>9968</v>
      </c>
      <c r="R16" s="522">
        <v>10298</v>
      </c>
      <c r="S16" s="522">
        <v>4517</v>
      </c>
      <c r="T16" s="522">
        <v>1746</v>
      </c>
      <c r="U16" s="522">
        <v>2590</v>
      </c>
      <c r="V16" s="522">
        <v>4238</v>
      </c>
      <c r="W16" s="522">
        <v>226742</v>
      </c>
      <c r="X16" s="522">
        <v>1083</v>
      </c>
      <c r="Y16" s="522">
        <v>159</v>
      </c>
      <c r="Z16" s="522">
        <v>40</v>
      </c>
      <c r="AA16" s="522">
        <v>8505</v>
      </c>
      <c r="AB16" s="522">
        <v>141</v>
      </c>
      <c r="AC16" s="522">
        <v>1677</v>
      </c>
      <c r="AD16" s="522">
        <v>3574</v>
      </c>
      <c r="AE16" s="522">
        <v>582</v>
      </c>
      <c r="AF16" s="522">
        <v>7204</v>
      </c>
      <c r="AG16" s="522">
        <v>296</v>
      </c>
      <c r="AH16" s="522">
        <v>1015</v>
      </c>
      <c r="AI16" s="522">
        <v>302</v>
      </c>
      <c r="AJ16" s="522">
        <v>2839</v>
      </c>
      <c r="AK16" s="522">
        <v>5968</v>
      </c>
      <c r="AL16" s="522">
        <v>22</v>
      </c>
      <c r="AM16" s="523">
        <v>1203</v>
      </c>
      <c r="AN16" s="524">
        <v>400803</v>
      </c>
      <c r="AO16" s="521">
        <v>1104</v>
      </c>
      <c r="AP16" s="522">
        <v>12384</v>
      </c>
      <c r="AQ16" s="522">
        <v>19</v>
      </c>
      <c r="AR16" s="522">
        <v>983</v>
      </c>
      <c r="AS16" s="522">
        <v>16064</v>
      </c>
      <c r="AT16" s="522">
        <v>126</v>
      </c>
      <c r="AU16" s="521">
        <v>30680</v>
      </c>
      <c r="AV16" s="524">
        <v>431483</v>
      </c>
      <c r="AW16" s="524">
        <v>25238</v>
      </c>
      <c r="AX16" s="524">
        <v>390019</v>
      </c>
      <c r="AY16" s="524">
        <v>445937</v>
      </c>
      <c r="AZ16" s="524">
        <v>846740</v>
      </c>
      <c r="BA16" s="524">
        <v>-43987</v>
      </c>
      <c r="BB16" s="524">
        <v>-275969</v>
      </c>
      <c r="BC16" s="524">
        <v>-319956</v>
      </c>
      <c r="BD16" s="524">
        <v>125981</v>
      </c>
      <c r="BE16" s="524">
        <v>526784</v>
      </c>
      <c r="BF16" s="432"/>
      <c r="BG16" s="544">
        <f t="shared" si="0"/>
        <v>0.25847368262480797</v>
      </c>
      <c r="BH16" s="505"/>
      <c r="BI16" s="557">
        <f t="shared" si="2"/>
        <v>8.3263924318041302E-4</v>
      </c>
      <c r="BJ16" s="433"/>
    </row>
    <row r="17" spans="1:62" s="420" customFormat="1">
      <c r="A17" s="434" t="s">
        <v>98</v>
      </c>
      <c r="B17" s="435" t="s">
        <v>99</v>
      </c>
      <c r="C17" s="521">
        <v>0</v>
      </c>
      <c r="D17" s="522">
        <v>137</v>
      </c>
      <c r="E17" s="522">
        <v>0</v>
      </c>
      <c r="F17" s="522">
        <v>0</v>
      </c>
      <c r="G17" s="522">
        <v>540</v>
      </c>
      <c r="H17" s="522">
        <v>15</v>
      </c>
      <c r="I17" s="522">
        <v>0</v>
      </c>
      <c r="J17" s="522">
        <v>128</v>
      </c>
      <c r="K17" s="522">
        <v>598</v>
      </c>
      <c r="L17" s="522">
        <v>24</v>
      </c>
      <c r="M17" s="522">
        <v>2</v>
      </c>
      <c r="N17" s="522">
        <v>677</v>
      </c>
      <c r="O17" s="522">
        <v>38480</v>
      </c>
      <c r="P17" s="522">
        <v>16274</v>
      </c>
      <c r="Q17" s="522">
        <v>4408</v>
      </c>
      <c r="R17" s="522">
        <v>1310</v>
      </c>
      <c r="S17" s="522">
        <v>1286</v>
      </c>
      <c r="T17" s="522">
        <v>119</v>
      </c>
      <c r="U17" s="522">
        <v>2074</v>
      </c>
      <c r="V17" s="522">
        <v>53</v>
      </c>
      <c r="W17" s="522">
        <v>19251</v>
      </c>
      <c r="X17" s="522">
        <v>0</v>
      </c>
      <c r="Y17" s="522">
        <v>1915</v>
      </c>
      <c r="Z17" s="522">
        <v>0</v>
      </c>
      <c r="AA17" s="522">
        <v>15</v>
      </c>
      <c r="AB17" s="522">
        <v>0</v>
      </c>
      <c r="AC17" s="522">
        <v>0</v>
      </c>
      <c r="AD17" s="522">
        <v>339</v>
      </c>
      <c r="AE17" s="522">
        <v>4</v>
      </c>
      <c r="AF17" s="522">
        <v>547</v>
      </c>
      <c r="AG17" s="522">
        <v>0</v>
      </c>
      <c r="AH17" s="522">
        <v>0</v>
      </c>
      <c r="AI17" s="522">
        <v>0</v>
      </c>
      <c r="AJ17" s="522">
        <v>19209</v>
      </c>
      <c r="AK17" s="522">
        <v>25</v>
      </c>
      <c r="AL17" s="522">
        <v>0</v>
      </c>
      <c r="AM17" s="523">
        <v>0</v>
      </c>
      <c r="AN17" s="524">
        <v>107430</v>
      </c>
      <c r="AO17" s="521">
        <v>0</v>
      </c>
      <c r="AP17" s="522">
        <v>660</v>
      </c>
      <c r="AQ17" s="522">
        <v>0</v>
      </c>
      <c r="AR17" s="522">
        <v>3366</v>
      </c>
      <c r="AS17" s="522">
        <v>153097</v>
      </c>
      <c r="AT17" s="522">
        <v>-839</v>
      </c>
      <c r="AU17" s="521">
        <v>156284</v>
      </c>
      <c r="AV17" s="524">
        <v>263714</v>
      </c>
      <c r="AW17" s="524">
        <v>59970</v>
      </c>
      <c r="AX17" s="524">
        <v>150722</v>
      </c>
      <c r="AY17" s="524">
        <v>366976</v>
      </c>
      <c r="AZ17" s="524">
        <v>474406</v>
      </c>
      <c r="BA17" s="524">
        <v>-46035</v>
      </c>
      <c r="BB17" s="524">
        <v>-200620</v>
      </c>
      <c r="BC17" s="524">
        <v>-246655</v>
      </c>
      <c r="BD17" s="524">
        <v>120321</v>
      </c>
      <c r="BE17" s="524">
        <v>227751</v>
      </c>
      <c r="BF17" s="432"/>
      <c r="BG17" s="544">
        <f t="shared" si="0"/>
        <v>6.4687502369991767E-2</v>
      </c>
      <c r="BH17" s="505"/>
      <c r="BI17" s="557">
        <f t="shared" si="2"/>
        <v>4.4375153464072397E-5</v>
      </c>
      <c r="BJ17" s="433"/>
    </row>
    <row r="18" spans="1:62" s="420" customFormat="1">
      <c r="A18" s="434" t="s">
        <v>100</v>
      </c>
      <c r="B18" s="435" t="s">
        <v>101</v>
      </c>
      <c r="C18" s="521">
        <v>0</v>
      </c>
      <c r="D18" s="522">
        <v>48</v>
      </c>
      <c r="E18" s="522">
        <v>0</v>
      </c>
      <c r="F18" s="522">
        <v>0</v>
      </c>
      <c r="G18" s="522">
        <v>84</v>
      </c>
      <c r="H18" s="522">
        <v>0</v>
      </c>
      <c r="I18" s="522">
        <v>35</v>
      </c>
      <c r="J18" s="522">
        <v>850</v>
      </c>
      <c r="K18" s="522">
        <v>265</v>
      </c>
      <c r="L18" s="522">
        <v>87</v>
      </c>
      <c r="M18" s="522">
        <v>13</v>
      </c>
      <c r="N18" s="522">
        <v>272</v>
      </c>
      <c r="O18" s="522">
        <v>1331</v>
      </c>
      <c r="P18" s="522">
        <v>64794</v>
      </c>
      <c r="Q18" s="522">
        <v>383</v>
      </c>
      <c r="R18" s="522">
        <v>1987</v>
      </c>
      <c r="S18" s="522">
        <v>477</v>
      </c>
      <c r="T18" s="522">
        <v>79</v>
      </c>
      <c r="U18" s="522">
        <v>252</v>
      </c>
      <c r="V18" s="522">
        <v>27</v>
      </c>
      <c r="W18" s="522">
        <v>120</v>
      </c>
      <c r="X18" s="522">
        <v>13</v>
      </c>
      <c r="Y18" s="522">
        <v>46</v>
      </c>
      <c r="Z18" s="522">
        <v>0</v>
      </c>
      <c r="AA18" s="522">
        <v>11</v>
      </c>
      <c r="AB18" s="522">
        <v>0</v>
      </c>
      <c r="AC18" s="522">
        <v>0</v>
      </c>
      <c r="AD18" s="522">
        <v>188</v>
      </c>
      <c r="AE18" s="522">
        <v>4</v>
      </c>
      <c r="AF18" s="522">
        <v>27</v>
      </c>
      <c r="AG18" s="522">
        <v>0</v>
      </c>
      <c r="AH18" s="522">
        <v>0</v>
      </c>
      <c r="AI18" s="522">
        <v>0</v>
      </c>
      <c r="AJ18" s="522">
        <v>28207</v>
      </c>
      <c r="AK18" s="522">
        <v>30</v>
      </c>
      <c r="AL18" s="522">
        <v>0</v>
      </c>
      <c r="AM18" s="523">
        <v>0</v>
      </c>
      <c r="AN18" s="524">
        <v>99630</v>
      </c>
      <c r="AO18" s="521">
        <v>0</v>
      </c>
      <c r="AP18" s="522">
        <v>261</v>
      </c>
      <c r="AQ18" s="522">
        <v>0</v>
      </c>
      <c r="AR18" s="522">
        <v>3544</v>
      </c>
      <c r="AS18" s="522">
        <v>198268</v>
      </c>
      <c r="AT18" s="522">
        <v>120</v>
      </c>
      <c r="AU18" s="521">
        <v>202193</v>
      </c>
      <c r="AV18" s="524">
        <v>301823</v>
      </c>
      <c r="AW18" s="524">
        <v>173932</v>
      </c>
      <c r="AX18" s="524">
        <v>193219</v>
      </c>
      <c r="AY18" s="524">
        <v>569344</v>
      </c>
      <c r="AZ18" s="524">
        <v>668974</v>
      </c>
      <c r="BA18" s="524">
        <v>-50973</v>
      </c>
      <c r="BB18" s="524">
        <v>-210758</v>
      </c>
      <c r="BC18" s="524">
        <v>-261731</v>
      </c>
      <c r="BD18" s="524">
        <v>307613</v>
      </c>
      <c r="BE18" s="524">
        <v>407243</v>
      </c>
      <c r="BF18" s="432"/>
      <c r="BG18" s="544">
        <f t="shared" si="0"/>
        <v>0.13283281923511459</v>
      </c>
      <c r="BH18" s="505"/>
      <c r="BI18" s="557">
        <f t="shared" si="2"/>
        <v>1.7548356142610447E-5</v>
      </c>
      <c r="BJ18" s="433"/>
    </row>
    <row r="19" spans="1:62" s="420" customFormat="1">
      <c r="A19" s="434" t="s">
        <v>102</v>
      </c>
      <c r="B19" s="435" t="s">
        <v>103</v>
      </c>
      <c r="C19" s="521">
        <v>232</v>
      </c>
      <c r="D19" s="522">
        <v>0</v>
      </c>
      <c r="E19" s="522">
        <v>0</v>
      </c>
      <c r="F19" s="522">
        <v>0</v>
      </c>
      <c r="G19" s="522">
        <v>0</v>
      </c>
      <c r="H19" s="522">
        <v>0</v>
      </c>
      <c r="I19" s="522">
        <v>0</v>
      </c>
      <c r="J19" s="522">
        <v>0</v>
      </c>
      <c r="K19" s="522">
        <v>0</v>
      </c>
      <c r="L19" s="522">
        <v>0</v>
      </c>
      <c r="M19" s="522">
        <v>0</v>
      </c>
      <c r="N19" s="522">
        <v>14</v>
      </c>
      <c r="O19" s="522">
        <v>688</v>
      </c>
      <c r="P19" s="522">
        <v>2615</v>
      </c>
      <c r="Q19" s="522">
        <v>18486</v>
      </c>
      <c r="R19" s="522">
        <v>393</v>
      </c>
      <c r="S19" s="522">
        <v>304</v>
      </c>
      <c r="T19" s="522">
        <v>41</v>
      </c>
      <c r="U19" s="522">
        <v>117</v>
      </c>
      <c r="V19" s="522">
        <v>69</v>
      </c>
      <c r="W19" s="522">
        <v>583</v>
      </c>
      <c r="X19" s="522">
        <v>0</v>
      </c>
      <c r="Y19" s="522">
        <v>19</v>
      </c>
      <c r="Z19" s="522">
        <v>7</v>
      </c>
      <c r="AA19" s="522">
        <v>2774</v>
      </c>
      <c r="AB19" s="522">
        <v>11</v>
      </c>
      <c r="AC19" s="522">
        <v>0</v>
      </c>
      <c r="AD19" s="522">
        <v>163</v>
      </c>
      <c r="AE19" s="522">
        <v>81</v>
      </c>
      <c r="AF19" s="522">
        <v>5284</v>
      </c>
      <c r="AG19" s="522">
        <v>0</v>
      </c>
      <c r="AH19" s="522">
        <v>31714</v>
      </c>
      <c r="AI19" s="522">
        <v>0</v>
      </c>
      <c r="AJ19" s="522">
        <v>10032</v>
      </c>
      <c r="AK19" s="522">
        <v>2437</v>
      </c>
      <c r="AL19" s="522">
        <v>1486</v>
      </c>
      <c r="AM19" s="523">
        <v>0</v>
      </c>
      <c r="AN19" s="524">
        <v>77550</v>
      </c>
      <c r="AO19" s="521">
        <v>85</v>
      </c>
      <c r="AP19" s="522">
        <v>5487</v>
      </c>
      <c r="AQ19" s="522">
        <v>7</v>
      </c>
      <c r="AR19" s="522">
        <v>3878</v>
      </c>
      <c r="AS19" s="522">
        <v>218482</v>
      </c>
      <c r="AT19" s="522">
        <v>1986</v>
      </c>
      <c r="AU19" s="521">
        <v>229925</v>
      </c>
      <c r="AV19" s="524">
        <v>307475</v>
      </c>
      <c r="AW19" s="524">
        <v>10513</v>
      </c>
      <c r="AX19" s="524">
        <v>150862</v>
      </c>
      <c r="AY19" s="524">
        <v>391300</v>
      </c>
      <c r="AZ19" s="524">
        <v>468850</v>
      </c>
      <c r="BA19" s="524">
        <v>-88898</v>
      </c>
      <c r="BB19" s="524">
        <v>-210184</v>
      </c>
      <c r="BC19" s="524">
        <v>-299082</v>
      </c>
      <c r="BD19" s="524">
        <v>92218</v>
      </c>
      <c r="BE19" s="524">
        <v>169768</v>
      </c>
      <c r="BF19" s="432"/>
      <c r="BG19" s="544">
        <f t="shared" si="0"/>
        <v>2.7296528173022194E-2</v>
      </c>
      <c r="BH19" s="505"/>
      <c r="BI19" s="557">
        <f t="shared" si="2"/>
        <v>3.6891888948085641E-4</v>
      </c>
      <c r="BJ19" s="433"/>
    </row>
    <row r="20" spans="1:62" s="420" customFormat="1">
      <c r="A20" s="434" t="s">
        <v>104</v>
      </c>
      <c r="B20" s="435" t="s">
        <v>105</v>
      </c>
      <c r="C20" s="521">
        <v>0</v>
      </c>
      <c r="D20" s="522">
        <v>0</v>
      </c>
      <c r="E20" s="522">
        <v>3</v>
      </c>
      <c r="F20" s="522">
        <v>0</v>
      </c>
      <c r="G20" s="522">
        <v>2</v>
      </c>
      <c r="H20" s="522">
        <v>5</v>
      </c>
      <c r="I20" s="522">
        <v>2</v>
      </c>
      <c r="J20" s="522">
        <v>0</v>
      </c>
      <c r="K20" s="522">
        <v>0</v>
      </c>
      <c r="L20" s="522">
        <v>4</v>
      </c>
      <c r="M20" s="522">
        <v>52</v>
      </c>
      <c r="N20" s="522">
        <v>120</v>
      </c>
      <c r="O20" s="522">
        <v>2118</v>
      </c>
      <c r="P20" s="522">
        <v>1152</v>
      </c>
      <c r="Q20" s="522">
        <v>26085</v>
      </c>
      <c r="R20" s="522">
        <v>215874</v>
      </c>
      <c r="S20" s="522">
        <v>46569</v>
      </c>
      <c r="T20" s="522">
        <v>14429</v>
      </c>
      <c r="U20" s="522">
        <v>1173</v>
      </c>
      <c r="V20" s="522">
        <v>3283</v>
      </c>
      <c r="W20" s="522">
        <v>833</v>
      </c>
      <c r="X20" s="522">
        <v>11</v>
      </c>
      <c r="Y20" s="522">
        <v>4</v>
      </c>
      <c r="Z20" s="522">
        <v>0</v>
      </c>
      <c r="AA20" s="522">
        <v>95</v>
      </c>
      <c r="AB20" s="522">
        <v>48</v>
      </c>
      <c r="AC20" s="522">
        <v>0</v>
      </c>
      <c r="AD20" s="522">
        <v>30</v>
      </c>
      <c r="AE20" s="522">
        <v>941</v>
      </c>
      <c r="AF20" s="522">
        <v>3652</v>
      </c>
      <c r="AG20" s="522">
        <v>1559</v>
      </c>
      <c r="AH20" s="522">
        <v>9</v>
      </c>
      <c r="AI20" s="522">
        <v>0</v>
      </c>
      <c r="AJ20" s="522">
        <v>28517</v>
      </c>
      <c r="AK20" s="522">
        <v>33</v>
      </c>
      <c r="AL20" s="522">
        <v>2164</v>
      </c>
      <c r="AM20" s="523">
        <v>0</v>
      </c>
      <c r="AN20" s="524">
        <v>348767</v>
      </c>
      <c r="AO20" s="521">
        <v>20</v>
      </c>
      <c r="AP20" s="522">
        <v>8657</v>
      </c>
      <c r="AQ20" s="522">
        <v>0</v>
      </c>
      <c r="AR20" s="522">
        <v>0</v>
      </c>
      <c r="AS20" s="522">
        <v>0</v>
      </c>
      <c r="AT20" s="522">
        <v>1809</v>
      </c>
      <c r="AU20" s="521">
        <v>10486</v>
      </c>
      <c r="AV20" s="524">
        <v>359253</v>
      </c>
      <c r="AW20" s="524">
        <v>203575</v>
      </c>
      <c r="AX20" s="524">
        <v>450376</v>
      </c>
      <c r="AY20" s="524">
        <v>664437</v>
      </c>
      <c r="AZ20" s="524">
        <v>1013204</v>
      </c>
      <c r="BA20" s="524">
        <v>-181859</v>
      </c>
      <c r="BB20" s="524">
        <v>-167447</v>
      </c>
      <c r="BC20" s="524">
        <v>-349306</v>
      </c>
      <c r="BD20" s="524">
        <v>315131</v>
      </c>
      <c r="BE20" s="524">
        <v>663898</v>
      </c>
      <c r="BF20" s="432"/>
      <c r="BG20" s="544">
        <f t="shared" si="0"/>
        <v>2.768800817251349E-2</v>
      </c>
      <c r="BH20" s="505"/>
      <c r="BI20" s="557">
        <f t="shared" si="2"/>
        <v>5.8205409627041626E-4</v>
      </c>
      <c r="BJ20" s="433"/>
    </row>
    <row r="21" spans="1:62" s="420" customFormat="1">
      <c r="A21" s="434" t="s">
        <v>106</v>
      </c>
      <c r="B21" s="435" t="s">
        <v>12</v>
      </c>
      <c r="C21" s="521">
        <v>86</v>
      </c>
      <c r="D21" s="522">
        <v>1</v>
      </c>
      <c r="E21" s="522">
        <v>0</v>
      </c>
      <c r="F21" s="522">
        <v>0</v>
      </c>
      <c r="G21" s="522">
        <v>94</v>
      </c>
      <c r="H21" s="522">
        <v>2</v>
      </c>
      <c r="I21" s="522">
        <v>0</v>
      </c>
      <c r="J21" s="522">
        <v>7</v>
      </c>
      <c r="K21" s="522">
        <v>12</v>
      </c>
      <c r="L21" s="522">
        <v>0</v>
      </c>
      <c r="M21" s="522">
        <v>21</v>
      </c>
      <c r="N21" s="522">
        <v>247</v>
      </c>
      <c r="O21" s="522">
        <v>4413</v>
      </c>
      <c r="P21" s="522">
        <v>7493</v>
      </c>
      <c r="Q21" s="522">
        <v>4031</v>
      </c>
      <c r="R21" s="522">
        <v>10572</v>
      </c>
      <c r="S21" s="522">
        <v>14025</v>
      </c>
      <c r="T21" s="522">
        <v>857</v>
      </c>
      <c r="U21" s="522">
        <v>2846</v>
      </c>
      <c r="V21" s="522">
        <v>304</v>
      </c>
      <c r="W21" s="522">
        <v>21648</v>
      </c>
      <c r="X21" s="522">
        <v>7</v>
      </c>
      <c r="Y21" s="522">
        <v>34</v>
      </c>
      <c r="Z21" s="522">
        <v>0</v>
      </c>
      <c r="AA21" s="522">
        <v>677</v>
      </c>
      <c r="AB21" s="522">
        <v>2</v>
      </c>
      <c r="AC21" s="522">
        <v>37</v>
      </c>
      <c r="AD21" s="522">
        <v>939</v>
      </c>
      <c r="AE21" s="522">
        <v>133</v>
      </c>
      <c r="AF21" s="522">
        <v>2999</v>
      </c>
      <c r="AG21" s="522">
        <v>964</v>
      </c>
      <c r="AH21" s="522">
        <v>217</v>
      </c>
      <c r="AI21" s="522">
        <v>0</v>
      </c>
      <c r="AJ21" s="522">
        <v>16906</v>
      </c>
      <c r="AK21" s="522">
        <v>1209</v>
      </c>
      <c r="AL21" s="522">
        <v>0</v>
      </c>
      <c r="AM21" s="523">
        <v>240</v>
      </c>
      <c r="AN21" s="524">
        <v>91023</v>
      </c>
      <c r="AO21" s="521">
        <v>2422</v>
      </c>
      <c r="AP21" s="522">
        <v>152651</v>
      </c>
      <c r="AQ21" s="522">
        <v>0</v>
      </c>
      <c r="AR21" s="522">
        <v>6286</v>
      </c>
      <c r="AS21" s="522">
        <v>213932</v>
      </c>
      <c r="AT21" s="522">
        <v>-1082</v>
      </c>
      <c r="AU21" s="521">
        <v>374209</v>
      </c>
      <c r="AV21" s="524">
        <v>465232</v>
      </c>
      <c r="AW21" s="524">
        <v>92132</v>
      </c>
      <c r="AX21" s="524">
        <v>100205</v>
      </c>
      <c r="AY21" s="524">
        <v>566546</v>
      </c>
      <c r="AZ21" s="524">
        <v>657569</v>
      </c>
      <c r="BA21" s="524">
        <v>-162638</v>
      </c>
      <c r="BB21" s="524">
        <v>-297114</v>
      </c>
      <c r="BC21" s="524">
        <v>-459752</v>
      </c>
      <c r="BD21" s="524">
        <v>106794</v>
      </c>
      <c r="BE21" s="524">
        <v>197817</v>
      </c>
      <c r="BF21" s="432"/>
      <c r="BG21" s="544">
        <f t="shared" si="0"/>
        <v>1.1779069367541362E-2</v>
      </c>
      <c r="BH21" s="505"/>
      <c r="BI21" s="557">
        <f t="shared" si="2"/>
        <v>1.0263502350672903E-2</v>
      </c>
      <c r="BJ21" s="433"/>
    </row>
    <row r="22" spans="1:62" s="420" customFormat="1">
      <c r="A22" s="434" t="s">
        <v>107</v>
      </c>
      <c r="B22" s="435" t="s">
        <v>531</v>
      </c>
      <c r="C22" s="521">
        <v>4</v>
      </c>
      <c r="D22" s="522">
        <v>0</v>
      </c>
      <c r="E22" s="522">
        <v>42</v>
      </c>
      <c r="F22" s="522">
        <v>0</v>
      </c>
      <c r="G22" s="522">
        <v>1</v>
      </c>
      <c r="H22" s="522">
        <v>22</v>
      </c>
      <c r="I22" s="522">
        <v>7</v>
      </c>
      <c r="J22" s="522">
        <v>0</v>
      </c>
      <c r="K22" s="522">
        <v>0</v>
      </c>
      <c r="L22" s="522">
        <v>2</v>
      </c>
      <c r="M22" s="522">
        <v>0</v>
      </c>
      <c r="N22" s="522">
        <v>37</v>
      </c>
      <c r="O22" s="522">
        <v>352</v>
      </c>
      <c r="P22" s="522">
        <v>155</v>
      </c>
      <c r="Q22" s="522">
        <v>2</v>
      </c>
      <c r="R22" s="522">
        <v>5</v>
      </c>
      <c r="S22" s="522">
        <v>10</v>
      </c>
      <c r="T22" s="522">
        <v>948</v>
      </c>
      <c r="U22" s="522">
        <v>363</v>
      </c>
      <c r="V22" s="522">
        <v>14</v>
      </c>
      <c r="W22" s="522">
        <v>4568</v>
      </c>
      <c r="X22" s="522">
        <v>38</v>
      </c>
      <c r="Y22" s="522">
        <v>2</v>
      </c>
      <c r="Z22" s="522">
        <v>6</v>
      </c>
      <c r="AA22" s="522">
        <v>972</v>
      </c>
      <c r="AB22" s="522">
        <v>165</v>
      </c>
      <c r="AC22" s="522">
        <v>229</v>
      </c>
      <c r="AD22" s="522">
        <v>297</v>
      </c>
      <c r="AE22" s="522">
        <v>209</v>
      </c>
      <c r="AF22" s="522">
        <v>2783</v>
      </c>
      <c r="AG22" s="522">
        <v>149</v>
      </c>
      <c r="AH22" s="522">
        <v>74</v>
      </c>
      <c r="AI22" s="522">
        <v>10</v>
      </c>
      <c r="AJ22" s="522">
        <v>3212</v>
      </c>
      <c r="AK22" s="522">
        <v>539</v>
      </c>
      <c r="AL22" s="522">
        <v>0</v>
      </c>
      <c r="AM22" s="523">
        <v>0</v>
      </c>
      <c r="AN22" s="524">
        <v>15217</v>
      </c>
      <c r="AO22" s="521">
        <v>1364</v>
      </c>
      <c r="AP22" s="522">
        <v>192190</v>
      </c>
      <c r="AQ22" s="522">
        <v>0</v>
      </c>
      <c r="AR22" s="522">
        <v>17454</v>
      </c>
      <c r="AS22" s="522">
        <v>115201</v>
      </c>
      <c r="AT22" s="522">
        <v>340</v>
      </c>
      <c r="AU22" s="521">
        <v>326549</v>
      </c>
      <c r="AV22" s="524">
        <v>341766</v>
      </c>
      <c r="AW22" s="524">
        <v>14062</v>
      </c>
      <c r="AX22" s="524">
        <v>30197</v>
      </c>
      <c r="AY22" s="524">
        <v>370808</v>
      </c>
      <c r="AZ22" s="524">
        <v>386025</v>
      </c>
      <c r="BA22" s="524">
        <v>-223564</v>
      </c>
      <c r="BB22" s="524">
        <v>-112521</v>
      </c>
      <c r="BC22" s="524">
        <v>-336085</v>
      </c>
      <c r="BD22" s="524">
        <v>34723</v>
      </c>
      <c r="BE22" s="524">
        <v>49940</v>
      </c>
      <c r="BF22" s="432"/>
      <c r="BG22" s="544">
        <f t="shared" si="0"/>
        <v>1.6622484389904213E-2</v>
      </c>
      <c r="BH22" s="505"/>
      <c r="BI22" s="557">
        <f t="shared" si="2"/>
        <v>1.2921910218575869E-2</v>
      </c>
      <c r="BJ22" s="433"/>
    </row>
    <row r="23" spans="1:62" s="420" customFormat="1">
      <c r="A23" s="434" t="s">
        <v>108</v>
      </c>
      <c r="B23" s="435" t="s">
        <v>39</v>
      </c>
      <c r="C23" s="521">
        <v>1765</v>
      </c>
      <c r="D23" s="522">
        <v>3</v>
      </c>
      <c r="E23" s="522">
        <v>0</v>
      </c>
      <c r="F23" s="522">
        <v>0</v>
      </c>
      <c r="G23" s="522">
        <v>0</v>
      </c>
      <c r="H23" s="522">
        <v>0</v>
      </c>
      <c r="I23" s="522">
        <v>0</v>
      </c>
      <c r="J23" s="522">
        <v>0</v>
      </c>
      <c r="K23" s="522">
        <v>0</v>
      </c>
      <c r="L23" s="522">
        <v>0</v>
      </c>
      <c r="M23" s="522">
        <v>0</v>
      </c>
      <c r="N23" s="522">
        <v>0</v>
      </c>
      <c r="O23" s="522">
        <v>0</v>
      </c>
      <c r="P23" s="522">
        <v>424</v>
      </c>
      <c r="Q23" s="522">
        <v>0</v>
      </c>
      <c r="R23" s="522">
        <v>0</v>
      </c>
      <c r="S23" s="522">
        <v>0</v>
      </c>
      <c r="T23" s="522">
        <v>0</v>
      </c>
      <c r="U23" s="522">
        <v>32702</v>
      </c>
      <c r="V23" s="522">
        <v>0</v>
      </c>
      <c r="W23" s="522">
        <v>0</v>
      </c>
      <c r="X23" s="522">
        <v>0</v>
      </c>
      <c r="Y23" s="522">
        <v>0</v>
      </c>
      <c r="Z23" s="522">
        <v>0</v>
      </c>
      <c r="AA23" s="522">
        <v>0</v>
      </c>
      <c r="AB23" s="522">
        <v>0</v>
      </c>
      <c r="AC23" s="522">
        <v>0</v>
      </c>
      <c r="AD23" s="522">
        <v>102368</v>
      </c>
      <c r="AE23" s="522">
        <v>0</v>
      </c>
      <c r="AF23" s="522">
        <v>8961</v>
      </c>
      <c r="AG23" s="522">
        <v>145</v>
      </c>
      <c r="AH23" s="522">
        <v>0</v>
      </c>
      <c r="AI23" s="522">
        <v>0</v>
      </c>
      <c r="AJ23" s="522">
        <v>77924</v>
      </c>
      <c r="AK23" s="522">
        <v>99</v>
      </c>
      <c r="AL23" s="522">
        <v>0</v>
      </c>
      <c r="AM23" s="523">
        <v>0</v>
      </c>
      <c r="AN23" s="524">
        <v>224391</v>
      </c>
      <c r="AO23" s="521">
        <v>0</v>
      </c>
      <c r="AP23" s="522">
        <v>263625</v>
      </c>
      <c r="AQ23" s="522">
        <v>0</v>
      </c>
      <c r="AR23" s="522">
        <v>8920</v>
      </c>
      <c r="AS23" s="522">
        <v>333296</v>
      </c>
      <c r="AT23" s="522">
        <v>2344</v>
      </c>
      <c r="AU23" s="521">
        <v>608185</v>
      </c>
      <c r="AV23" s="524">
        <v>832576</v>
      </c>
      <c r="AW23" s="524">
        <v>26235</v>
      </c>
      <c r="AX23" s="524">
        <v>63043</v>
      </c>
      <c r="AY23" s="524">
        <v>697463</v>
      </c>
      <c r="AZ23" s="524">
        <v>921854</v>
      </c>
      <c r="BA23" s="524">
        <v>-116258</v>
      </c>
      <c r="BB23" s="524">
        <v>-697172</v>
      </c>
      <c r="BC23" s="524">
        <v>-813430</v>
      </c>
      <c r="BD23" s="524">
        <v>-115967</v>
      </c>
      <c r="BE23" s="524">
        <v>108424</v>
      </c>
      <c r="BF23" s="432"/>
      <c r="BG23" s="544">
        <f t="shared" si="0"/>
        <v>2.2996098854639047E-2</v>
      </c>
      <c r="BH23" s="505"/>
      <c r="BI23" s="557">
        <f t="shared" si="2"/>
        <v>1.7724848230251646E-2</v>
      </c>
      <c r="BJ23" s="433"/>
    </row>
    <row r="24" spans="1:62" s="420" customFormat="1">
      <c r="A24" s="434" t="s">
        <v>109</v>
      </c>
      <c r="B24" s="435" t="s">
        <v>28</v>
      </c>
      <c r="C24" s="521">
        <v>857</v>
      </c>
      <c r="D24" s="522">
        <v>107</v>
      </c>
      <c r="E24" s="522">
        <v>16049</v>
      </c>
      <c r="F24" s="522">
        <v>1014</v>
      </c>
      <c r="G24" s="522">
        <v>3867</v>
      </c>
      <c r="H24" s="522">
        <v>6209</v>
      </c>
      <c r="I24" s="522">
        <v>1661</v>
      </c>
      <c r="J24" s="522">
        <v>674</v>
      </c>
      <c r="K24" s="522">
        <v>2858</v>
      </c>
      <c r="L24" s="522">
        <v>23145</v>
      </c>
      <c r="M24" s="522">
        <v>5526</v>
      </c>
      <c r="N24" s="522">
        <v>754</v>
      </c>
      <c r="O24" s="522">
        <v>299</v>
      </c>
      <c r="P24" s="522">
        <v>1302</v>
      </c>
      <c r="Q24" s="522">
        <v>742</v>
      </c>
      <c r="R24" s="522">
        <v>6452</v>
      </c>
      <c r="S24" s="522">
        <v>535</v>
      </c>
      <c r="T24" s="522">
        <v>305</v>
      </c>
      <c r="U24" s="522">
        <v>183</v>
      </c>
      <c r="V24" s="522">
        <v>16931</v>
      </c>
      <c r="W24" s="522">
        <v>7741</v>
      </c>
      <c r="X24" s="522">
        <v>20087</v>
      </c>
      <c r="Y24" s="522">
        <v>724</v>
      </c>
      <c r="Z24" s="522">
        <v>1012</v>
      </c>
      <c r="AA24" s="522">
        <v>22629</v>
      </c>
      <c r="AB24" s="522">
        <v>20079</v>
      </c>
      <c r="AC24" s="522">
        <v>253</v>
      </c>
      <c r="AD24" s="522">
        <v>6483</v>
      </c>
      <c r="AE24" s="522">
        <v>19103</v>
      </c>
      <c r="AF24" s="522">
        <v>14041</v>
      </c>
      <c r="AG24" s="522">
        <v>24807</v>
      </c>
      <c r="AH24" s="522">
        <v>11945</v>
      </c>
      <c r="AI24" s="522">
        <v>6168</v>
      </c>
      <c r="AJ24" s="522">
        <v>15228</v>
      </c>
      <c r="AK24" s="522">
        <v>20770</v>
      </c>
      <c r="AL24" s="522">
        <v>8835</v>
      </c>
      <c r="AM24" s="523">
        <v>345</v>
      </c>
      <c r="AN24" s="524">
        <v>289720</v>
      </c>
      <c r="AO24" s="521">
        <v>8036</v>
      </c>
      <c r="AP24" s="522">
        <v>146513</v>
      </c>
      <c r="AQ24" s="522">
        <v>0</v>
      </c>
      <c r="AR24" s="522">
        <v>2399</v>
      </c>
      <c r="AS24" s="522">
        <v>32898</v>
      </c>
      <c r="AT24" s="522">
        <v>2246</v>
      </c>
      <c r="AU24" s="521">
        <v>192092</v>
      </c>
      <c r="AV24" s="524">
        <v>481812</v>
      </c>
      <c r="AW24" s="524">
        <v>17039</v>
      </c>
      <c r="AX24" s="524">
        <v>235091</v>
      </c>
      <c r="AY24" s="524">
        <v>444222</v>
      </c>
      <c r="AZ24" s="524">
        <v>733942</v>
      </c>
      <c r="BA24" s="524">
        <v>-151063</v>
      </c>
      <c r="BB24" s="524">
        <v>-229989</v>
      </c>
      <c r="BC24" s="524">
        <v>-381052</v>
      </c>
      <c r="BD24" s="524">
        <v>63170</v>
      </c>
      <c r="BE24" s="524">
        <v>352890</v>
      </c>
      <c r="BF24" s="432"/>
      <c r="BG24" s="544">
        <f t="shared" si="0"/>
        <v>0.20912721144346758</v>
      </c>
      <c r="BH24" s="505"/>
      <c r="BI24" s="557">
        <f t="shared" si="2"/>
        <v>9.8508134234570281E-3</v>
      </c>
      <c r="BJ24" s="433"/>
    </row>
    <row r="25" spans="1:62" s="420" customFormat="1">
      <c r="A25" s="434" t="s">
        <v>110</v>
      </c>
      <c r="B25" s="435" t="s">
        <v>29</v>
      </c>
      <c r="C25" s="521">
        <v>1448</v>
      </c>
      <c r="D25" s="522">
        <v>121</v>
      </c>
      <c r="E25" s="522">
        <v>1031</v>
      </c>
      <c r="F25" s="522">
        <v>112</v>
      </c>
      <c r="G25" s="522">
        <v>773</v>
      </c>
      <c r="H25" s="522">
        <v>9128</v>
      </c>
      <c r="I25" s="522">
        <v>659</v>
      </c>
      <c r="J25" s="522">
        <v>992</v>
      </c>
      <c r="K25" s="522">
        <v>1513</v>
      </c>
      <c r="L25" s="522">
        <v>10274</v>
      </c>
      <c r="M25" s="522">
        <v>495</v>
      </c>
      <c r="N25" s="522">
        <v>1806</v>
      </c>
      <c r="O25" s="522">
        <v>365</v>
      </c>
      <c r="P25" s="522">
        <v>731</v>
      </c>
      <c r="Q25" s="522">
        <v>168</v>
      </c>
      <c r="R25" s="522">
        <v>1740</v>
      </c>
      <c r="S25" s="522">
        <v>341</v>
      </c>
      <c r="T25" s="522">
        <v>102</v>
      </c>
      <c r="U25" s="522">
        <v>93</v>
      </c>
      <c r="V25" s="522">
        <v>449</v>
      </c>
      <c r="W25" s="522">
        <v>1425</v>
      </c>
      <c r="X25" s="522">
        <v>38445</v>
      </c>
      <c r="Y25" s="522">
        <v>5935</v>
      </c>
      <c r="Z25" s="522">
        <v>782</v>
      </c>
      <c r="AA25" s="522">
        <v>10233</v>
      </c>
      <c r="AB25" s="522">
        <v>3181</v>
      </c>
      <c r="AC25" s="522">
        <v>46465</v>
      </c>
      <c r="AD25" s="522">
        <v>19062</v>
      </c>
      <c r="AE25" s="522">
        <v>5722</v>
      </c>
      <c r="AF25" s="522">
        <v>12634</v>
      </c>
      <c r="AG25" s="522">
        <v>9431</v>
      </c>
      <c r="AH25" s="522">
        <v>6810</v>
      </c>
      <c r="AI25" s="522">
        <v>198</v>
      </c>
      <c r="AJ25" s="522">
        <v>3304</v>
      </c>
      <c r="AK25" s="522">
        <v>8214</v>
      </c>
      <c r="AL25" s="522">
        <v>0</v>
      </c>
      <c r="AM25" s="523">
        <v>0</v>
      </c>
      <c r="AN25" s="524">
        <v>204182</v>
      </c>
      <c r="AO25" s="521">
        <v>0</v>
      </c>
      <c r="AP25" s="522">
        <v>0</v>
      </c>
      <c r="AQ25" s="522">
        <v>0</v>
      </c>
      <c r="AR25" s="522">
        <v>627628</v>
      </c>
      <c r="AS25" s="522">
        <v>1600413</v>
      </c>
      <c r="AT25" s="522">
        <v>0</v>
      </c>
      <c r="AU25" s="521">
        <v>2228041</v>
      </c>
      <c r="AV25" s="524">
        <v>2432223</v>
      </c>
      <c r="AW25" s="524">
        <v>0</v>
      </c>
      <c r="AX25" s="524">
        <v>0</v>
      </c>
      <c r="AY25" s="524">
        <v>2228041</v>
      </c>
      <c r="AZ25" s="524">
        <v>2432223</v>
      </c>
      <c r="BA25" s="524">
        <v>0</v>
      </c>
      <c r="BB25" s="524">
        <v>0</v>
      </c>
      <c r="BC25" s="524">
        <v>0</v>
      </c>
      <c r="BD25" s="524">
        <v>2228041</v>
      </c>
      <c r="BE25" s="524">
        <v>2432223</v>
      </c>
      <c r="BF25" s="432"/>
      <c r="BG25" s="544">
        <f t="shared" si="0"/>
        <v>1</v>
      </c>
      <c r="BH25" s="505"/>
      <c r="BI25" s="557">
        <f t="shared" si="2"/>
        <v>0</v>
      </c>
      <c r="BJ25" s="433"/>
    </row>
    <row r="26" spans="1:62" s="420" customFormat="1">
      <c r="A26" s="434" t="s">
        <v>111</v>
      </c>
      <c r="B26" s="435" t="s">
        <v>30</v>
      </c>
      <c r="C26" s="521">
        <v>4778</v>
      </c>
      <c r="D26" s="522">
        <v>1469</v>
      </c>
      <c r="E26" s="522">
        <v>30424</v>
      </c>
      <c r="F26" s="522">
        <v>1167</v>
      </c>
      <c r="G26" s="522">
        <v>6150</v>
      </c>
      <c r="H26" s="522">
        <v>78942</v>
      </c>
      <c r="I26" s="522">
        <v>20104</v>
      </c>
      <c r="J26" s="522">
        <v>10128</v>
      </c>
      <c r="K26" s="522">
        <v>13971</v>
      </c>
      <c r="L26" s="522">
        <v>107789</v>
      </c>
      <c r="M26" s="522">
        <v>6964</v>
      </c>
      <c r="N26" s="522">
        <v>11739</v>
      </c>
      <c r="O26" s="522">
        <v>2738</v>
      </c>
      <c r="P26" s="522">
        <v>4129</v>
      </c>
      <c r="Q26" s="522">
        <v>1113</v>
      </c>
      <c r="R26" s="522">
        <v>20303</v>
      </c>
      <c r="S26" s="522">
        <v>1635</v>
      </c>
      <c r="T26" s="522">
        <v>295</v>
      </c>
      <c r="U26" s="522">
        <v>1628</v>
      </c>
      <c r="V26" s="522">
        <v>6617</v>
      </c>
      <c r="W26" s="522">
        <v>8596</v>
      </c>
      <c r="X26" s="522">
        <v>233522</v>
      </c>
      <c r="Y26" s="522">
        <v>8463</v>
      </c>
      <c r="Z26" s="522">
        <v>20180</v>
      </c>
      <c r="AA26" s="522">
        <v>95777</v>
      </c>
      <c r="AB26" s="522">
        <v>6760</v>
      </c>
      <c r="AC26" s="522">
        <v>12687</v>
      </c>
      <c r="AD26" s="522">
        <v>42754</v>
      </c>
      <c r="AE26" s="522">
        <v>10101</v>
      </c>
      <c r="AF26" s="522">
        <v>18975</v>
      </c>
      <c r="AG26" s="522">
        <v>40108</v>
      </c>
      <c r="AH26" s="522">
        <v>36205</v>
      </c>
      <c r="AI26" s="522">
        <v>596</v>
      </c>
      <c r="AJ26" s="522">
        <v>11976</v>
      </c>
      <c r="AK26" s="522">
        <v>103561</v>
      </c>
      <c r="AL26" s="522">
        <v>0</v>
      </c>
      <c r="AM26" s="523">
        <v>945</v>
      </c>
      <c r="AN26" s="524">
        <v>983289</v>
      </c>
      <c r="AO26" s="521">
        <v>247</v>
      </c>
      <c r="AP26" s="522">
        <v>349052</v>
      </c>
      <c r="AQ26" s="522">
        <v>0</v>
      </c>
      <c r="AR26" s="522">
        <v>0</v>
      </c>
      <c r="AS26" s="522">
        <v>0</v>
      </c>
      <c r="AT26" s="522">
        <v>0</v>
      </c>
      <c r="AU26" s="521">
        <v>349299</v>
      </c>
      <c r="AV26" s="524">
        <v>1332588</v>
      </c>
      <c r="AW26" s="524">
        <v>7052</v>
      </c>
      <c r="AX26" s="524">
        <v>1282276</v>
      </c>
      <c r="AY26" s="524">
        <v>1638627</v>
      </c>
      <c r="AZ26" s="524">
        <v>2621916</v>
      </c>
      <c r="BA26" s="524">
        <v>-110</v>
      </c>
      <c r="BB26" s="524">
        <v>0</v>
      </c>
      <c r="BC26" s="524">
        <v>-110</v>
      </c>
      <c r="BD26" s="524">
        <v>1638517</v>
      </c>
      <c r="BE26" s="524">
        <v>2621806</v>
      </c>
      <c r="BF26" s="432"/>
      <c r="BG26" s="544">
        <f t="shared" si="0"/>
        <v>0.99991745385670594</v>
      </c>
      <c r="BH26" s="505"/>
      <c r="BI26" s="557">
        <f t="shared" si="2"/>
        <v>2.3468539495365755E-2</v>
      </c>
      <c r="BJ26" s="433"/>
    </row>
    <row r="27" spans="1:62" s="420" customFormat="1">
      <c r="A27" s="434" t="s">
        <v>112</v>
      </c>
      <c r="B27" s="435" t="s">
        <v>113</v>
      </c>
      <c r="C27" s="521">
        <v>253</v>
      </c>
      <c r="D27" s="522">
        <v>74</v>
      </c>
      <c r="E27" s="522">
        <v>3964</v>
      </c>
      <c r="F27" s="522">
        <v>40</v>
      </c>
      <c r="G27" s="522">
        <v>375</v>
      </c>
      <c r="H27" s="522">
        <v>5647</v>
      </c>
      <c r="I27" s="522">
        <v>1177</v>
      </c>
      <c r="J27" s="522">
        <v>305</v>
      </c>
      <c r="K27" s="522">
        <v>390</v>
      </c>
      <c r="L27" s="522">
        <v>4291</v>
      </c>
      <c r="M27" s="522">
        <v>146</v>
      </c>
      <c r="N27" s="522">
        <v>325</v>
      </c>
      <c r="O27" s="522">
        <v>138</v>
      </c>
      <c r="P27" s="522">
        <v>216</v>
      </c>
      <c r="Q27" s="522">
        <v>67</v>
      </c>
      <c r="R27" s="522">
        <v>2306</v>
      </c>
      <c r="S27" s="522">
        <v>95</v>
      </c>
      <c r="T27" s="522">
        <v>14</v>
      </c>
      <c r="U27" s="522">
        <v>50</v>
      </c>
      <c r="V27" s="522">
        <v>312</v>
      </c>
      <c r="W27" s="522">
        <v>1487</v>
      </c>
      <c r="X27" s="522">
        <v>1347</v>
      </c>
      <c r="Y27" s="522">
        <v>16545</v>
      </c>
      <c r="Z27" s="522">
        <v>2041</v>
      </c>
      <c r="AA27" s="522">
        <v>7512</v>
      </c>
      <c r="AB27" s="522">
        <v>1304</v>
      </c>
      <c r="AC27" s="522">
        <v>1011</v>
      </c>
      <c r="AD27" s="522">
        <v>8769</v>
      </c>
      <c r="AE27" s="522">
        <v>2981</v>
      </c>
      <c r="AF27" s="522">
        <v>6276</v>
      </c>
      <c r="AG27" s="522">
        <v>16011</v>
      </c>
      <c r="AH27" s="522">
        <v>12185</v>
      </c>
      <c r="AI27" s="522">
        <v>281</v>
      </c>
      <c r="AJ27" s="522">
        <v>1865</v>
      </c>
      <c r="AK27" s="522">
        <v>18959</v>
      </c>
      <c r="AL27" s="522">
        <v>0</v>
      </c>
      <c r="AM27" s="523">
        <v>239</v>
      </c>
      <c r="AN27" s="524">
        <v>118998</v>
      </c>
      <c r="AO27" s="521">
        <v>99</v>
      </c>
      <c r="AP27" s="522">
        <v>80757</v>
      </c>
      <c r="AQ27" s="522">
        <v>-5707</v>
      </c>
      <c r="AR27" s="522">
        <v>0</v>
      </c>
      <c r="AS27" s="522">
        <v>0</v>
      </c>
      <c r="AT27" s="522">
        <v>0</v>
      </c>
      <c r="AU27" s="521">
        <v>75149</v>
      </c>
      <c r="AV27" s="524">
        <v>194147</v>
      </c>
      <c r="AW27" s="524">
        <v>868</v>
      </c>
      <c r="AX27" s="524">
        <v>0</v>
      </c>
      <c r="AY27" s="524">
        <v>76017</v>
      </c>
      <c r="AZ27" s="524">
        <v>195015</v>
      </c>
      <c r="BA27" s="524">
        <v>-97</v>
      </c>
      <c r="BB27" s="524">
        <v>0</v>
      </c>
      <c r="BC27" s="524">
        <v>-97</v>
      </c>
      <c r="BD27" s="524">
        <v>75920</v>
      </c>
      <c r="BE27" s="524">
        <v>194918</v>
      </c>
      <c r="BF27" s="432"/>
      <c r="BG27" s="544">
        <f t="shared" si="0"/>
        <v>0.99950037857911789</v>
      </c>
      <c r="BH27" s="505"/>
      <c r="BI27" s="557">
        <f t="shared" si="2"/>
        <v>5.429703436815295E-3</v>
      </c>
      <c r="BJ27" s="433"/>
    </row>
    <row r="28" spans="1:62" s="420" customFormat="1">
      <c r="A28" s="434" t="s">
        <v>114</v>
      </c>
      <c r="B28" s="435" t="s">
        <v>115</v>
      </c>
      <c r="C28" s="521">
        <v>159</v>
      </c>
      <c r="D28" s="522">
        <v>82</v>
      </c>
      <c r="E28" s="522">
        <v>1164</v>
      </c>
      <c r="F28" s="522">
        <v>14</v>
      </c>
      <c r="G28" s="522">
        <v>193</v>
      </c>
      <c r="H28" s="522">
        <v>4052</v>
      </c>
      <c r="I28" s="522">
        <v>15</v>
      </c>
      <c r="J28" s="522">
        <v>16</v>
      </c>
      <c r="K28" s="522">
        <v>663</v>
      </c>
      <c r="L28" s="522">
        <v>596</v>
      </c>
      <c r="M28" s="522">
        <v>53</v>
      </c>
      <c r="N28" s="522">
        <v>49</v>
      </c>
      <c r="O28" s="522">
        <v>55</v>
      </c>
      <c r="P28" s="522">
        <v>8</v>
      </c>
      <c r="Q28" s="522">
        <v>30</v>
      </c>
      <c r="R28" s="522">
        <v>642</v>
      </c>
      <c r="S28" s="522">
        <v>58</v>
      </c>
      <c r="T28" s="522">
        <v>6</v>
      </c>
      <c r="U28" s="522">
        <v>137</v>
      </c>
      <c r="V28" s="522">
        <v>114</v>
      </c>
      <c r="W28" s="522">
        <v>5023</v>
      </c>
      <c r="X28" s="522">
        <v>19046</v>
      </c>
      <c r="Y28" s="522">
        <v>409</v>
      </c>
      <c r="Z28" s="522">
        <v>0</v>
      </c>
      <c r="AA28" s="522">
        <v>4681</v>
      </c>
      <c r="AB28" s="522">
        <v>3990</v>
      </c>
      <c r="AC28" s="522">
        <v>40</v>
      </c>
      <c r="AD28" s="522">
        <v>16532</v>
      </c>
      <c r="AE28" s="522">
        <v>7130</v>
      </c>
      <c r="AF28" s="522">
        <v>42180</v>
      </c>
      <c r="AG28" s="522">
        <v>9575</v>
      </c>
      <c r="AH28" s="522">
        <v>10806</v>
      </c>
      <c r="AI28" s="522">
        <v>4</v>
      </c>
      <c r="AJ28" s="522">
        <v>792</v>
      </c>
      <c r="AK28" s="522">
        <v>49542</v>
      </c>
      <c r="AL28" s="522">
        <v>0</v>
      </c>
      <c r="AM28" s="523">
        <v>2974</v>
      </c>
      <c r="AN28" s="524">
        <v>180830</v>
      </c>
      <c r="AO28" s="521">
        <v>0</v>
      </c>
      <c r="AP28" s="522">
        <v>13761</v>
      </c>
      <c r="AQ28" s="522">
        <v>27689</v>
      </c>
      <c r="AR28" s="522">
        <v>0</v>
      </c>
      <c r="AS28" s="522">
        <v>0</v>
      </c>
      <c r="AT28" s="522">
        <v>0</v>
      </c>
      <c r="AU28" s="521">
        <v>41450</v>
      </c>
      <c r="AV28" s="524">
        <v>222280</v>
      </c>
      <c r="AW28" s="524">
        <v>467</v>
      </c>
      <c r="AX28" s="524">
        <v>87343</v>
      </c>
      <c r="AY28" s="524">
        <v>129260</v>
      </c>
      <c r="AZ28" s="524">
        <v>310090</v>
      </c>
      <c r="BA28" s="524">
        <v>-19</v>
      </c>
      <c r="BB28" s="524">
        <v>-58201</v>
      </c>
      <c r="BC28" s="524">
        <v>-58220</v>
      </c>
      <c r="BD28" s="524">
        <v>71040</v>
      </c>
      <c r="BE28" s="524">
        <v>251870</v>
      </c>
      <c r="BF28" s="432"/>
      <c r="BG28" s="544">
        <f t="shared" si="0"/>
        <v>0.73807809969407956</v>
      </c>
      <c r="BH28" s="505"/>
      <c r="BI28" s="557">
        <f t="shared" si="2"/>
        <v>9.2522194972590951E-4</v>
      </c>
      <c r="BJ28" s="433"/>
    </row>
    <row r="29" spans="1:62" s="420" customFormat="1">
      <c r="A29" s="434" t="s">
        <v>116</v>
      </c>
      <c r="B29" s="435" t="s">
        <v>31</v>
      </c>
      <c r="C29" s="521">
        <v>39766</v>
      </c>
      <c r="D29" s="522">
        <v>568</v>
      </c>
      <c r="E29" s="522">
        <v>151127</v>
      </c>
      <c r="F29" s="522">
        <v>3521</v>
      </c>
      <c r="G29" s="522">
        <v>24457</v>
      </c>
      <c r="H29" s="522">
        <v>70985</v>
      </c>
      <c r="I29" s="522">
        <v>25693</v>
      </c>
      <c r="J29" s="522">
        <v>17804</v>
      </c>
      <c r="K29" s="522">
        <v>10439</v>
      </c>
      <c r="L29" s="522">
        <v>78850</v>
      </c>
      <c r="M29" s="522">
        <v>6416</v>
      </c>
      <c r="N29" s="522">
        <v>24637</v>
      </c>
      <c r="O29" s="522">
        <v>9624</v>
      </c>
      <c r="P29" s="522">
        <v>16830</v>
      </c>
      <c r="Q29" s="522">
        <v>8724</v>
      </c>
      <c r="R29" s="522">
        <v>34758</v>
      </c>
      <c r="S29" s="522">
        <v>8723</v>
      </c>
      <c r="T29" s="522">
        <v>2160</v>
      </c>
      <c r="U29" s="522">
        <v>5753</v>
      </c>
      <c r="V29" s="522">
        <v>24379</v>
      </c>
      <c r="W29" s="522">
        <v>136918</v>
      </c>
      <c r="X29" s="522">
        <v>47147</v>
      </c>
      <c r="Y29" s="522">
        <v>3433</v>
      </c>
      <c r="Z29" s="522">
        <v>3919</v>
      </c>
      <c r="AA29" s="522">
        <v>35229</v>
      </c>
      <c r="AB29" s="522">
        <v>6688</v>
      </c>
      <c r="AC29" s="522">
        <v>5608</v>
      </c>
      <c r="AD29" s="522">
        <v>66347</v>
      </c>
      <c r="AE29" s="522">
        <v>10547</v>
      </c>
      <c r="AF29" s="522">
        <v>15652</v>
      </c>
      <c r="AG29" s="522">
        <v>27252</v>
      </c>
      <c r="AH29" s="522">
        <v>150837</v>
      </c>
      <c r="AI29" s="522">
        <v>4832</v>
      </c>
      <c r="AJ29" s="522">
        <v>49521</v>
      </c>
      <c r="AK29" s="522">
        <v>188910</v>
      </c>
      <c r="AL29" s="522">
        <v>13641</v>
      </c>
      <c r="AM29" s="523">
        <v>2084</v>
      </c>
      <c r="AN29" s="524">
        <v>1333779</v>
      </c>
      <c r="AO29" s="521">
        <v>60816</v>
      </c>
      <c r="AP29" s="522">
        <v>2372737</v>
      </c>
      <c r="AQ29" s="522">
        <v>251</v>
      </c>
      <c r="AR29" s="522">
        <v>9000</v>
      </c>
      <c r="AS29" s="522">
        <v>234912</v>
      </c>
      <c r="AT29" s="522">
        <v>7671</v>
      </c>
      <c r="AU29" s="521">
        <v>2685387</v>
      </c>
      <c r="AV29" s="524">
        <v>4019166</v>
      </c>
      <c r="AW29" s="524">
        <v>170523</v>
      </c>
      <c r="AX29" s="524">
        <v>491978</v>
      </c>
      <c r="AY29" s="524">
        <v>3347888</v>
      </c>
      <c r="AZ29" s="524">
        <v>4681667</v>
      </c>
      <c r="BA29" s="524">
        <v>-11908</v>
      </c>
      <c r="BB29" s="524">
        <v>-1665567</v>
      </c>
      <c r="BC29" s="524">
        <v>-1677475</v>
      </c>
      <c r="BD29" s="524">
        <v>1670413</v>
      </c>
      <c r="BE29" s="524">
        <v>3004192</v>
      </c>
      <c r="BF29" s="432"/>
      <c r="BG29" s="544">
        <f t="shared" si="0"/>
        <v>0.58263107321270136</v>
      </c>
      <c r="BH29" s="505"/>
      <c r="BI29" s="557">
        <f t="shared" si="2"/>
        <v>0.15953116440133749</v>
      </c>
      <c r="BJ29" s="433"/>
    </row>
    <row r="30" spans="1:62" s="420" customFormat="1">
      <c r="A30" s="434" t="s">
        <v>117</v>
      </c>
      <c r="B30" s="435" t="s">
        <v>32</v>
      </c>
      <c r="C30" s="521">
        <v>3115</v>
      </c>
      <c r="D30" s="522">
        <v>1413</v>
      </c>
      <c r="E30" s="522">
        <v>13309</v>
      </c>
      <c r="F30" s="522">
        <v>772</v>
      </c>
      <c r="G30" s="522">
        <v>3013</v>
      </c>
      <c r="H30" s="522">
        <v>14821</v>
      </c>
      <c r="I30" s="522">
        <v>9081</v>
      </c>
      <c r="J30" s="522">
        <v>1214</v>
      </c>
      <c r="K30" s="522">
        <v>2692</v>
      </c>
      <c r="L30" s="522">
        <v>14224</v>
      </c>
      <c r="M30" s="522">
        <v>1321</v>
      </c>
      <c r="N30" s="522">
        <v>6276</v>
      </c>
      <c r="O30" s="522">
        <v>1517</v>
      </c>
      <c r="P30" s="522">
        <v>2838</v>
      </c>
      <c r="Q30" s="522">
        <v>1430</v>
      </c>
      <c r="R30" s="522">
        <v>5317</v>
      </c>
      <c r="S30" s="522">
        <v>1264</v>
      </c>
      <c r="T30" s="522">
        <v>462</v>
      </c>
      <c r="U30" s="522">
        <v>860</v>
      </c>
      <c r="V30" s="522">
        <v>5321</v>
      </c>
      <c r="W30" s="522">
        <v>32203</v>
      </c>
      <c r="X30" s="522">
        <v>43788</v>
      </c>
      <c r="Y30" s="522">
        <v>4588</v>
      </c>
      <c r="Z30" s="522">
        <v>6025</v>
      </c>
      <c r="AA30" s="522">
        <v>53969</v>
      </c>
      <c r="AB30" s="522">
        <v>48320</v>
      </c>
      <c r="AC30" s="522">
        <v>373909</v>
      </c>
      <c r="AD30" s="522">
        <v>72593</v>
      </c>
      <c r="AE30" s="522">
        <v>8271</v>
      </c>
      <c r="AF30" s="522">
        <v>33588</v>
      </c>
      <c r="AG30" s="522">
        <v>15542</v>
      </c>
      <c r="AH30" s="522">
        <v>25225</v>
      </c>
      <c r="AI30" s="522">
        <v>3386</v>
      </c>
      <c r="AJ30" s="522">
        <v>18822</v>
      </c>
      <c r="AK30" s="522">
        <v>23148</v>
      </c>
      <c r="AL30" s="522">
        <v>0</v>
      </c>
      <c r="AM30" s="523">
        <v>591</v>
      </c>
      <c r="AN30" s="524">
        <v>854228</v>
      </c>
      <c r="AO30" s="521">
        <v>10</v>
      </c>
      <c r="AP30" s="522">
        <v>834353</v>
      </c>
      <c r="AQ30" s="522">
        <v>0</v>
      </c>
      <c r="AR30" s="522">
        <v>0</v>
      </c>
      <c r="AS30" s="522">
        <v>0</v>
      </c>
      <c r="AT30" s="522">
        <v>0</v>
      </c>
      <c r="AU30" s="521">
        <v>834363</v>
      </c>
      <c r="AV30" s="524">
        <v>1688591</v>
      </c>
      <c r="AW30" s="524">
        <v>47987</v>
      </c>
      <c r="AX30" s="524">
        <v>4282</v>
      </c>
      <c r="AY30" s="524">
        <v>886632</v>
      </c>
      <c r="AZ30" s="524">
        <v>1740860</v>
      </c>
      <c r="BA30" s="524">
        <v>-87934</v>
      </c>
      <c r="BB30" s="524">
        <v>-555422</v>
      </c>
      <c r="BC30" s="524">
        <v>-643356</v>
      </c>
      <c r="BD30" s="524">
        <v>243276</v>
      </c>
      <c r="BE30" s="524">
        <v>1097504</v>
      </c>
      <c r="BF30" s="432"/>
      <c r="BG30" s="544">
        <f t="shared" si="0"/>
        <v>0.61899832463870763</v>
      </c>
      <c r="BH30" s="505"/>
      <c r="BI30" s="557">
        <f t="shared" si="2"/>
        <v>5.6097791542741207E-2</v>
      </c>
      <c r="BJ30" s="433"/>
    </row>
    <row r="31" spans="1:62" s="420" customFormat="1">
      <c r="A31" s="434" t="s">
        <v>118</v>
      </c>
      <c r="B31" s="435" t="s">
        <v>33</v>
      </c>
      <c r="C31" s="521">
        <v>907</v>
      </c>
      <c r="D31" s="522">
        <v>332</v>
      </c>
      <c r="E31" s="522">
        <v>3571</v>
      </c>
      <c r="F31" s="522">
        <v>137</v>
      </c>
      <c r="G31" s="522">
        <v>557</v>
      </c>
      <c r="H31" s="522">
        <v>3633</v>
      </c>
      <c r="I31" s="522">
        <v>653</v>
      </c>
      <c r="J31" s="522">
        <v>814</v>
      </c>
      <c r="K31" s="522">
        <v>642</v>
      </c>
      <c r="L31" s="522">
        <v>2898</v>
      </c>
      <c r="M31" s="522">
        <v>98</v>
      </c>
      <c r="N31" s="522">
        <v>2230</v>
      </c>
      <c r="O31" s="522">
        <v>583</v>
      </c>
      <c r="P31" s="522">
        <v>761</v>
      </c>
      <c r="Q31" s="522">
        <v>180</v>
      </c>
      <c r="R31" s="522">
        <v>882</v>
      </c>
      <c r="S31" s="522">
        <v>340</v>
      </c>
      <c r="T31" s="522">
        <v>104</v>
      </c>
      <c r="U31" s="522">
        <v>85</v>
      </c>
      <c r="V31" s="522">
        <v>722</v>
      </c>
      <c r="W31" s="522">
        <v>8892</v>
      </c>
      <c r="X31" s="522">
        <v>10137</v>
      </c>
      <c r="Y31" s="522">
        <v>248</v>
      </c>
      <c r="Z31" s="522">
        <v>400</v>
      </c>
      <c r="AA31" s="522">
        <v>65655</v>
      </c>
      <c r="AB31" s="522">
        <v>15130</v>
      </c>
      <c r="AC31" s="522">
        <v>107715</v>
      </c>
      <c r="AD31" s="522">
        <v>53671</v>
      </c>
      <c r="AE31" s="522">
        <v>16079</v>
      </c>
      <c r="AF31" s="522">
        <v>2605</v>
      </c>
      <c r="AG31" s="522">
        <v>7135</v>
      </c>
      <c r="AH31" s="522">
        <v>37796</v>
      </c>
      <c r="AI31" s="522">
        <v>2147</v>
      </c>
      <c r="AJ31" s="522">
        <v>12166</v>
      </c>
      <c r="AK31" s="522">
        <v>26524</v>
      </c>
      <c r="AL31" s="522">
        <v>0</v>
      </c>
      <c r="AM31" s="523">
        <v>4884</v>
      </c>
      <c r="AN31" s="524">
        <v>391313</v>
      </c>
      <c r="AO31" s="521">
        <v>0</v>
      </c>
      <c r="AP31" s="522">
        <v>3061548</v>
      </c>
      <c r="AQ31" s="522">
        <v>647</v>
      </c>
      <c r="AR31" s="522">
        <v>0</v>
      </c>
      <c r="AS31" s="522">
        <v>149487</v>
      </c>
      <c r="AT31" s="522">
        <v>0</v>
      </c>
      <c r="AU31" s="521">
        <v>3211682</v>
      </c>
      <c r="AV31" s="524">
        <v>3602995</v>
      </c>
      <c r="AW31" s="524">
        <v>2087</v>
      </c>
      <c r="AX31" s="524">
        <v>0</v>
      </c>
      <c r="AY31" s="524">
        <v>3213769</v>
      </c>
      <c r="AZ31" s="524">
        <v>3605082</v>
      </c>
      <c r="BA31" s="524">
        <v>-113</v>
      </c>
      <c r="BB31" s="524">
        <v>-48342</v>
      </c>
      <c r="BC31" s="524">
        <v>-48455</v>
      </c>
      <c r="BD31" s="524">
        <v>3165314</v>
      </c>
      <c r="BE31" s="524">
        <v>3556627</v>
      </c>
      <c r="BF31" s="432"/>
      <c r="BG31" s="544">
        <f t="shared" si="0"/>
        <v>0.98655146621074963</v>
      </c>
      <c r="BH31" s="505"/>
      <c r="BI31" s="557">
        <f t="shared" si="2"/>
        <v>0.20584342778427867</v>
      </c>
      <c r="BJ31" s="433"/>
    </row>
    <row r="32" spans="1:62" s="420" customFormat="1">
      <c r="A32" s="434" t="s">
        <v>119</v>
      </c>
      <c r="B32" s="435" t="s">
        <v>120</v>
      </c>
      <c r="C32" s="521">
        <v>32672</v>
      </c>
      <c r="D32" s="522">
        <v>6250</v>
      </c>
      <c r="E32" s="522">
        <v>70368</v>
      </c>
      <c r="F32" s="522">
        <v>1180</v>
      </c>
      <c r="G32" s="522">
        <v>12245</v>
      </c>
      <c r="H32" s="522">
        <v>56203</v>
      </c>
      <c r="I32" s="522">
        <v>49995</v>
      </c>
      <c r="J32" s="522">
        <v>6235</v>
      </c>
      <c r="K32" s="522">
        <v>16603</v>
      </c>
      <c r="L32" s="522">
        <v>70999</v>
      </c>
      <c r="M32" s="522">
        <v>4903</v>
      </c>
      <c r="N32" s="522">
        <v>16974</v>
      </c>
      <c r="O32" s="522">
        <v>5082</v>
      </c>
      <c r="P32" s="522">
        <v>8020</v>
      </c>
      <c r="Q32" s="522">
        <v>3656</v>
      </c>
      <c r="R32" s="522">
        <v>16249</v>
      </c>
      <c r="S32" s="522">
        <v>3914</v>
      </c>
      <c r="T32" s="522">
        <v>1264</v>
      </c>
      <c r="U32" s="522">
        <v>1791</v>
      </c>
      <c r="V32" s="522">
        <v>41326</v>
      </c>
      <c r="W32" s="522">
        <v>109367</v>
      </c>
      <c r="X32" s="522">
        <v>107642</v>
      </c>
      <c r="Y32" s="522">
        <v>3864</v>
      </c>
      <c r="Z32" s="522">
        <v>17016</v>
      </c>
      <c r="AA32" s="522">
        <v>164312</v>
      </c>
      <c r="AB32" s="522">
        <v>44764</v>
      </c>
      <c r="AC32" s="522">
        <v>10321</v>
      </c>
      <c r="AD32" s="522">
        <v>384948</v>
      </c>
      <c r="AE32" s="522">
        <v>31336</v>
      </c>
      <c r="AF32" s="522">
        <v>55183</v>
      </c>
      <c r="AG32" s="522">
        <v>45307</v>
      </c>
      <c r="AH32" s="522">
        <v>45502</v>
      </c>
      <c r="AI32" s="522">
        <v>4882</v>
      </c>
      <c r="AJ32" s="522">
        <v>35985</v>
      </c>
      <c r="AK32" s="522">
        <v>109025</v>
      </c>
      <c r="AL32" s="522">
        <v>3052</v>
      </c>
      <c r="AM32" s="523">
        <v>19598</v>
      </c>
      <c r="AN32" s="524">
        <v>1618033</v>
      </c>
      <c r="AO32" s="521">
        <v>15213</v>
      </c>
      <c r="AP32" s="522">
        <v>803209</v>
      </c>
      <c r="AQ32" s="522">
        <v>1025</v>
      </c>
      <c r="AR32" s="522">
        <v>935</v>
      </c>
      <c r="AS32" s="522">
        <v>29643</v>
      </c>
      <c r="AT32" s="522">
        <v>2495</v>
      </c>
      <c r="AU32" s="521">
        <v>852520</v>
      </c>
      <c r="AV32" s="524">
        <v>2470553</v>
      </c>
      <c r="AW32" s="524">
        <v>526650</v>
      </c>
      <c r="AX32" s="524">
        <v>797062</v>
      </c>
      <c r="AY32" s="524">
        <v>2176232</v>
      </c>
      <c r="AZ32" s="524">
        <v>3794265</v>
      </c>
      <c r="BA32" s="524">
        <v>-161259</v>
      </c>
      <c r="BB32" s="524">
        <v>-680988</v>
      </c>
      <c r="BC32" s="524">
        <v>-842247</v>
      </c>
      <c r="BD32" s="524">
        <v>1333985</v>
      </c>
      <c r="BE32" s="524">
        <v>2952018</v>
      </c>
      <c r="BF32" s="432"/>
      <c r="BG32" s="544">
        <f t="shared" si="0"/>
        <v>0.65908563791183594</v>
      </c>
      <c r="BH32" s="505"/>
      <c r="BI32" s="557">
        <f t="shared" si="2"/>
        <v>5.4003822179885037E-2</v>
      </c>
      <c r="BJ32" s="433"/>
    </row>
    <row r="33" spans="1:62" s="420" customFormat="1">
      <c r="A33" s="434" t="s">
        <v>121</v>
      </c>
      <c r="B33" s="435" t="s">
        <v>122</v>
      </c>
      <c r="C33" s="521">
        <v>2140</v>
      </c>
      <c r="D33" s="522">
        <v>375</v>
      </c>
      <c r="E33" s="522">
        <v>9377</v>
      </c>
      <c r="F33" s="522">
        <v>246</v>
      </c>
      <c r="G33" s="522">
        <v>2002</v>
      </c>
      <c r="H33" s="522">
        <v>15617</v>
      </c>
      <c r="I33" s="522">
        <v>1812</v>
      </c>
      <c r="J33" s="522">
        <v>1995</v>
      </c>
      <c r="K33" s="522">
        <v>1627</v>
      </c>
      <c r="L33" s="522">
        <v>8274</v>
      </c>
      <c r="M33" s="522">
        <v>628</v>
      </c>
      <c r="N33" s="522">
        <v>3516</v>
      </c>
      <c r="O33" s="522">
        <v>1810</v>
      </c>
      <c r="P33" s="522">
        <v>4742</v>
      </c>
      <c r="Q33" s="522">
        <v>1433</v>
      </c>
      <c r="R33" s="522">
        <v>4910</v>
      </c>
      <c r="S33" s="522">
        <v>2898</v>
      </c>
      <c r="T33" s="522">
        <v>1117</v>
      </c>
      <c r="U33" s="522">
        <v>392</v>
      </c>
      <c r="V33" s="522">
        <v>2472</v>
      </c>
      <c r="W33" s="522">
        <v>19073</v>
      </c>
      <c r="X33" s="522">
        <v>26769</v>
      </c>
      <c r="Y33" s="522">
        <v>7595</v>
      </c>
      <c r="Z33" s="522">
        <v>2655</v>
      </c>
      <c r="AA33" s="522">
        <v>130186</v>
      </c>
      <c r="AB33" s="522">
        <v>72228</v>
      </c>
      <c r="AC33" s="522">
        <v>12363</v>
      </c>
      <c r="AD33" s="522">
        <v>34027</v>
      </c>
      <c r="AE33" s="522">
        <v>232899</v>
      </c>
      <c r="AF33" s="522">
        <v>48285</v>
      </c>
      <c r="AG33" s="522">
        <v>36067</v>
      </c>
      <c r="AH33" s="522">
        <v>35107</v>
      </c>
      <c r="AI33" s="522">
        <v>8797</v>
      </c>
      <c r="AJ33" s="522">
        <v>71784</v>
      </c>
      <c r="AK33" s="522">
        <v>59158</v>
      </c>
      <c r="AL33" s="522">
        <v>0</v>
      </c>
      <c r="AM33" s="523">
        <v>15648</v>
      </c>
      <c r="AN33" s="524">
        <v>880024</v>
      </c>
      <c r="AO33" s="521">
        <v>6602</v>
      </c>
      <c r="AP33" s="522">
        <v>666596</v>
      </c>
      <c r="AQ33" s="522">
        <v>227</v>
      </c>
      <c r="AR33" s="522">
        <v>60706</v>
      </c>
      <c r="AS33" s="522">
        <v>243306</v>
      </c>
      <c r="AT33" s="522">
        <v>-1058</v>
      </c>
      <c r="AU33" s="521">
        <v>976379</v>
      </c>
      <c r="AV33" s="524">
        <v>1856403</v>
      </c>
      <c r="AW33" s="524">
        <v>13932</v>
      </c>
      <c r="AX33" s="524">
        <v>69243</v>
      </c>
      <c r="AY33" s="524">
        <v>1059554</v>
      </c>
      <c r="AZ33" s="524">
        <v>1939578</v>
      </c>
      <c r="BA33" s="524">
        <v>-142428</v>
      </c>
      <c r="BB33" s="524">
        <v>-622225</v>
      </c>
      <c r="BC33" s="524">
        <v>-764653</v>
      </c>
      <c r="BD33" s="524">
        <v>294901</v>
      </c>
      <c r="BE33" s="524">
        <v>1174925</v>
      </c>
      <c r="BF33" s="432"/>
      <c r="BG33" s="544">
        <f t="shared" si="0"/>
        <v>0.58809967447800937</v>
      </c>
      <c r="BH33" s="505"/>
      <c r="BI33" s="557">
        <f t="shared" si="2"/>
        <v>4.4818636058389094E-2</v>
      </c>
      <c r="BJ33" s="433"/>
    </row>
    <row r="34" spans="1:62" s="420" customFormat="1">
      <c r="A34" s="434" t="s">
        <v>123</v>
      </c>
      <c r="B34" s="435" t="s">
        <v>34</v>
      </c>
      <c r="C34" s="521">
        <v>0</v>
      </c>
      <c r="D34" s="522">
        <v>0</v>
      </c>
      <c r="E34" s="522">
        <v>0</v>
      </c>
      <c r="F34" s="522">
        <v>0</v>
      </c>
      <c r="G34" s="522">
        <v>0</v>
      </c>
      <c r="H34" s="522">
        <v>0</v>
      </c>
      <c r="I34" s="522">
        <v>0</v>
      </c>
      <c r="J34" s="522">
        <v>0</v>
      </c>
      <c r="K34" s="522">
        <v>0</v>
      </c>
      <c r="L34" s="522">
        <v>0</v>
      </c>
      <c r="M34" s="522">
        <v>0</v>
      </c>
      <c r="N34" s="522">
        <v>0</v>
      </c>
      <c r="O34" s="522">
        <v>0</v>
      </c>
      <c r="P34" s="522">
        <v>0</v>
      </c>
      <c r="Q34" s="522">
        <v>0</v>
      </c>
      <c r="R34" s="522">
        <v>0</v>
      </c>
      <c r="S34" s="522">
        <v>0</v>
      </c>
      <c r="T34" s="522">
        <v>0</v>
      </c>
      <c r="U34" s="522">
        <v>0</v>
      </c>
      <c r="V34" s="522">
        <v>0</v>
      </c>
      <c r="W34" s="522">
        <v>0</v>
      </c>
      <c r="X34" s="522">
        <v>0</v>
      </c>
      <c r="Y34" s="522">
        <v>0</v>
      </c>
      <c r="Z34" s="522">
        <v>0</v>
      </c>
      <c r="AA34" s="522">
        <v>0</v>
      </c>
      <c r="AB34" s="522">
        <v>0</v>
      </c>
      <c r="AC34" s="522">
        <v>0</v>
      </c>
      <c r="AD34" s="522">
        <v>0</v>
      </c>
      <c r="AE34" s="522">
        <v>0</v>
      </c>
      <c r="AF34" s="522">
        <v>0</v>
      </c>
      <c r="AG34" s="522">
        <v>0</v>
      </c>
      <c r="AH34" s="522">
        <v>0</v>
      </c>
      <c r="AI34" s="522">
        <v>0</v>
      </c>
      <c r="AJ34" s="522">
        <v>0</v>
      </c>
      <c r="AK34" s="522">
        <v>0</v>
      </c>
      <c r="AL34" s="522">
        <v>0</v>
      </c>
      <c r="AM34" s="523">
        <v>51088</v>
      </c>
      <c r="AN34" s="524">
        <v>51088</v>
      </c>
      <c r="AO34" s="521">
        <v>0</v>
      </c>
      <c r="AP34" s="522">
        <v>53701</v>
      </c>
      <c r="AQ34" s="522">
        <v>1304475</v>
      </c>
      <c r="AR34" s="522">
        <v>0</v>
      </c>
      <c r="AS34" s="522">
        <v>0</v>
      </c>
      <c r="AT34" s="522">
        <v>0</v>
      </c>
      <c r="AU34" s="521">
        <v>1358176</v>
      </c>
      <c r="AV34" s="524">
        <v>1409264</v>
      </c>
      <c r="AW34" s="524">
        <v>0</v>
      </c>
      <c r="AX34" s="524">
        <v>0</v>
      </c>
      <c r="AY34" s="524">
        <v>1358176</v>
      </c>
      <c r="AZ34" s="524">
        <v>1409264</v>
      </c>
      <c r="BA34" s="524">
        <v>0</v>
      </c>
      <c r="BB34" s="524">
        <v>0</v>
      </c>
      <c r="BC34" s="524">
        <v>0</v>
      </c>
      <c r="BD34" s="524">
        <v>1358176</v>
      </c>
      <c r="BE34" s="524">
        <v>1409264</v>
      </c>
      <c r="BF34" s="432"/>
      <c r="BG34" s="544">
        <f t="shared" si="0"/>
        <v>1</v>
      </c>
      <c r="BH34" s="505"/>
      <c r="BI34" s="557">
        <f t="shared" si="2"/>
        <v>3.610591085112351E-3</v>
      </c>
      <c r="BJ34" s="433"/>
    </row>
    <row r="35" spans="1:62" s="420" customFormat="1">
      <c r="A35" s="434" t="s">
        <v>124</v>
      </c>
      <c r="B35" s="435" t="s">
        <v>35</v>
      </c>
      <c r="C35" s="521">
        <v>24</v>
      </c>
      <c r="D35" s="522">
        <v>0</v>
      </c>
      <c r="E35" s="522">
        <v>657</v>
      </c>
      <c r="F35" s="522">
        <v>1</v>
      </c>
      <c r="G35" s="522">
        <v>33</v>
      </c>
      <c r="H35" s="522">
        <v>745</v>
      </c>
      <c r="I35" s="522">
        <v>19</v>
      </c>
      <c r="J35" s="522">
        <v>42</v>
      </c>
      <c r="K35" s="522">
        <v>69</v>
      </c>
      <c r="L35" s="522">
        <v>141</v>
      </c>
      <c r="M35" s="522">
        <v>1</v>
      </c>
      <c r="N35" s="522">
        <v>324</v>
      </c>
      <c r="O35" s="522">
        <v>152</v>
      </c>
      <c r="P35" s="522">
        <v>198</v>
      </c>
      <c r="Q35" s="522">
        <v>54</v>
      </c>
      <c r="R35" s="522">
        <v>365</v>
      </c>
      <c r="S35" s="522">
        <v>196</v>
      </c>
      <c r="T35" s="522">
        <v>112</v>
      </c>
      <c r="U35" s="522">
        <v>29</v>
      </c>
      <c r="V35" s="522">
        <v>14</v>
      </c>
      <c r="W35" s="522">
        <v>448</v>
      </c>
      <c r="X35" s="522">
        <v>1147</v>
      </c>
      <c r="Y35" s="522">
        <v>22</v>
      </c>
      <c r="Z35" s="522">
        <v>40</v>
      </c>
      <c r="AA35" s="522">
        <v>744</v>
      </c>
      <c r="AB35" s="522">
        <v>283</v>
      </c>
      <c r="AC35" s="522">
        <v>4</v>
      </c>
      <c r="AD35" s="522">
        <v>3993</v>
      </c>
      <c r="AE35" s="522">
        <v>6070</v>
      </c>
      <c r="AF35" s="522">
        <v>213</v>
      </c>
      <c r="AG35" s="522">
        <v>2</v>
      </c>
      <c r="AH35" s="522">
        <v>269</v>
      </c>
      <c r="AI35" s="522">
        <v>0</v>
      </c>
      <c r="AJ35" s="522">
        <v>1069</v>
      </c>
      <c r="AK35" s="522">
        <v>1360</v>
      </c>
      <c r="AL35" s="522">
        <v>0</v>
      </c>
      <c r="AM35" s="523">
        <v>33</v>
      </c>
      <c r="AN35" s="524">
        <v>18873</v>
      </c>
      <c r="AO35" s="521">
        <v>0</v>
      </c>
      <c r="AP35" s="522">
        <v>505861</v>
      </c>
      <c r="AQ35" s="522">
        <v>668264</v>
      </c>
      <c r="AR35" s="522">
        <v>103419</v>
      </c>
      <c r="AS35" s="522">
        <v>416178</v>
      </c>
      <c r="AT35" s="522">
        <v>0</v>
      </c>
      <c r="AU35" s="521">
        <v>1693722</v>
      </c>
      <c r="AV35" s="524">
        <v>1712595</v>
      </c>
      <c r="AW35" s="524">
        <v>17864</v>
      </c>
      <c r="AX35" s="524">
        <v>57205</v>
      </c>
      <c r="AY35" s="524">
        <v>1768791</v>
      </c>
      <c r="AZ35" s="524">
        <v>1787664</v>
      </c>
      <c r="BA35" s="524">
        <v>-128674</v>
      </c>
      <c r="BB35" s="524">
        <v>-167577</v>
      </c>
      <c r="BC35" s="524">
        <v>-296251</v>
      </c>
      <c r="BD35" s="524">
        <v>1472540</v>
      </c>
      <c r="BE35" s="524">
        <v>1491413</v>
      </c>
      <c r="BF35" s="432"/>
      <c r="BG35" s="544">
        <f t="shared" si="0"/>
        <v>0.82701631150388732</v>
      </c>
      <c r="BH35" s="505"/>
      <c r="BI35" s="557">
        <f t="shared" si="2"/>
        <v>3.4011605312862313E-2</v>
      </c>
      <c r="BJ35" s="433"/>
    </row>
    <row r="36" spans="1:62" s="420" customFormat="1">
      <c r="A36" s="434" t="s">
        <v>125</v>
      </c>
      <c r="B36" s="435" t="s">
        <v>126</v>
      </c>
      <c r="C36" s="521">
        <v>296</v>
      </c>
      <c r="D36" s="522">
        <v>0</v>
      </c>
      <c r="E36" s="522">
        <v>0</v>
      </c>
      <c r="F36" s="522">
        <v>0</v>
      </c>
      <c r="G36" s="522">
        <v>0</v>
      </c>
      <c r="H36" s="522">
        <v>14</v>
      </c>
      <c r="I36" s="522">
        <v>0</v>
      </c>
      <c r="J36" s="522">
        <v>0</v>
      </c>
      <c r="K36" s="522">
        <v>0</v>
      </c>
      <c r="L36" s="522">
        <v>7</v>
      </c>
      <c r="M36" s="522">
        <v>0</v>
      </c>
      <c r="N36" s="522">
        <v>0</v>
      </c>
      <c r="O36" s="522">
        <v>0</v>
      </c>
      <c r="P36" s="522">
        <v>0</v>
      </c>
      <c r="Q36" s="522">
        <v>0</v>
      </c>
      <c r="R36" s="522">
        <v>0</v>
      </c>
      <c r="S36" s="522">
        <v>0</v>
      </c>
      <c r="T36" s="522">
        <v>0</v>
      </c>
      <c r="U36" s="522">
        <v>0</v>
      </c>
      <c r="V36" s="522">
        <v>4</v>
      </c>
      <c r="W36" s="522">
        <v>0</v>
      </c>
      <c r="X36" s="522">
        <v>5</v>
      </c>
      <c r="Y36" s="522">
        <v>61</v>
      </c>
      <c r="Z36" s="522">
        <v>0</v>
      </c>
      <c r="AA36" s="522">
        <v>92</v>
      </c>
      <c r="AB36" s="522">
        <v>206</v>
      </c>
      <c r="AC36" s="522">
        <v>23</v>
      </c>
      <c r="AD36" s="522">
        <v>3828</v>
      </c>
      <c r="AE36" s="522">
        <v>1114</v>
      </c>
      <c r="AF36" s="522">
        <v>45</v>
      </c>
      <c r="AG36" s="522">
        <v>25</v>
      </c>
      <c r="AH36" s="522">
        <v>48326</v>
      </c>
      <c r="AI36" s="522">
        <v>1</v>
      </c>
      <c r="AJ36" s="522">
        <v>80</v>
      </c>
      <c r="AK36" s="522">
        <v>221</v>
      </c>
      <c r="AL36" s="522">
        <v>0</v>
      </c>
      <c r="AM36" s="523">
        <v>505</v>
      </c>
      <c r="AN36" s="524">
        <v>54853</v>
      </c>
      <c r="AO36" s="521">
        <v>29281</v>
      </c>
      <c r="AP36" s="522">
        <v>699756</v>
      </c>
      <c r="AQ36" s="522">
        <v>2013564</v>
      </c>
      <c r="AR36" s="522">
        <v>0</v>
      </c>
      <c r="AS36" s="522">
        <v>0</v>
      </c>
      <c r="AT36" s="522">
        <v>0</v>
      </c>
      <c r="AU36" s="521">
        <v>2742601</v>
      </c>
      <c r="AV36" s="524">
        <v>2797454</v>
      </c>
      <c r="AW36" s="524">
        <v>11</v>
      </c>
      <c r="AX36" s="524">
        <v>15442</v>
      </c>
      <c r="AY36" s="524">
        <v>2758054</v>
      </c>
      <c r="AZ36" s="524">
        <v>2812907</v>
      </c>
      <c r="BA36" s="524">
        <v>-224</v>
      </c>
      <c r="BB36" s="524">
        <v>-66771</v>
      </c>
      <c r="BC36" s="524">
        <v>-66995</v>
      </c>
      <c r="BD36" s="524">
        <v>2691059</v>
      </c>
      <c r="BE36" s="524">
        <v>2745912</v>
      </c>
      <c r="BF36" s="432"/>
      <c r="BG36" s="544">
        <f t="shared" si="0"/>
        <v>0.97605143820059237</v>
      </c>
      <c r="BH36" s="505"/>
      <c r="BI36" s="557">
        <f t="shared" si="2"/>
        <v>4.7048151344553701E-2</v>
      </c>
      <c r="BJ36" s="433"/>
    </row>
    <row r="37" spans="1:62" s="420" customFormat="1">
      <c r="A37" s="434" t="s">
        <v>127</v>
      </c>
      <c r="B37" s="435" t="s">
        <v>532</v>
      </c>
      <c r="C37" s="521">
        <v>260</v>
      </c>
      <c r="D37" s="522">
        <v>122</v>
      </c>
      <c r="E37" s="522">
        <v>1488</v>
      </c>
      <c r="F37" s="522">
        <v>39</v>
      </c>
      <c r="G37" s="522">
        <v>312</v>
      </c>
      <c r="H37" s="522">
        <v>2959</v>
      </c>
      <c r="I37" s="522">
        <v>369</v>
      </c>
      <c r="J37" s="522">
        <v>136</v>
      </c>
      <c r="K37" s="522">
        <v>247</v>
      </c>
      <c r="L37" s="522">
        <v>2430</v>
      </c>
      <c r="M37" s="522">
        <v>80</v>
      </c>
      <c r="N37" s="522">
        <v>524</v>
      </c>
      <c r="O37" s="522">
        <v>484</v>
      </c>
      <c r="P37" s="522">
        <v>690</v>
      </c>
      <c r="Q37" s="522">
        <v>390</v>
      </c>
      <c r="R37" s="522">
        <v>447</v>
      </c>
      <c r="S37" s="522">
        <v>140</v>
      </c>
      <c r="T37" s="522">
        <v>32</v>
      </c>
      <c r="U37" s="522">
        <v>39</v>
      </c>
      <c r="V37" s="522">
        <v>308</v>
      </c>
      <c r="W37" s="522">
        <v>2432</v>
      </c>
      <c r="X37" s="522">
        <v>3619</v>
      </c>
      <c r="Y37" s="522">
        <v>1894</v>
      </c>
      <c r="Z37" s="522">
        <v>523</v>
      </c>
      <c r="AA37" s="522">
        <v>2151</v>
      </c>
      <c r="AB37" s="522">
        <v>4025</v>
      </c>
      <c r="AC37" s="522">
        <v>1181</v>
      </c>
      <c r="AD37" s="522">
        <v>3529</v>
      </c>
      <c r="AE37" s="522">
        <v>1480</v>
      </c>
      <c r="AF37" s="522">
        <v>5</v>
      </c>
      <c r="AG37" s="522">
        <v>2405</v>
      </c>
      <c r="AH37" s="522">
        <v>3007</v>
      </c>
      <c r="AI37" s="522">
        <v>0</v>
      </c>
      <c r="AJ37" s="522">
        <v>3982</v>
      </c>
      <c r="AK37" s="522">
        <v>8044</v>
      </c>
      <c r="AL37" s="522">
        <v>0</v>
      </c>
      <c r="AM37" s="523">
        <v>998</v>
      </c>
      <c r="AN37" s="524">
        <v>50771</v>
      </c>
      <c r="AO37" s="521">
        <v>0</v>
      </c>
      <c r="AP37" s="522">
        <v>120648</v>
      </c>
      <c r="AQ37" s="522">
        <v>0</v>
      </c>
      <c r="AR37" s="522">
        <v>0</v>
      </c>
      <c r="AS37" s="522">
        <v>0</v>
      </c>
      <c r="AT37" s="522">
        <v>0</v>
      </c>
      <c r="AU37" s="521">
        <v>120648</v>
      </c>
      <c r="AV37" s="524">
        <v>171419</v>
      </c>
      <c r="AW37" s="524">
        <v>888</v>
      </c>
      <c r="AX37" s="524">
        <v>626</v>
      </c>
      <c r="AY37" s="524">
        <v>122162</v>
      </c>
      <c r="AZ37" s="524">
        <v>172933</v>
      </c>
      <c r="BA37" s="524">
        <v>-8065</v>
      </c>
      <c r="BB37" s="524">
        <v>-43730</v>
      </c>
      <c r="BC37" s="524">
        <v>-51795</v>
      </c>
      <c r="BD37" s="524">
        <v>70367</v>
      </c>
      <c r="BE37" s="524">
        <v>121138</v>
      </c>
      <c r="BF37" s="432"/>
      <c r="BG37" s="544">
        <f t="shared" si="0"/>
        <v>0.69784562971432573</v>
      </c>
      <c r="BH37" s="505"/>
      <c r="BI37" s="557">
        <f t="shared" si="2"/>
        <v>8.1117780532324341E-3</v>
      </c>
      <c r="BJ37" s="433"/>
    </row>
    <row r="38" spans="1:62" s="420" customFormat="1">
      <c r="A38" s="434" t="s">
        <v>128</v>
      </c>
      <c r="B38" s="435" t="s">
        <v>36</v>
      </c>
      <c r="C38" s="521">
        <v>10075</v>
      </c>
      <c r="D38" s="522">
        <v>2333</v>
      </c>
      <c r="E38" s="522">
        <v>70226</v>
      </c>
      <c r="F38" s="522">
        <v>1814</v>
      </c>
      <c r="G38" s="522">
        <v>7892</v>
      </c>
      <c r="H38" s="522">
        <v>74435</v>
      </c>
      <c r="I38" s="522">
        <v>11182</v>
      </c>
      <c r="J38" s="522">
        <v>12162</v>
      </c>
      <c r="K38" s="522">
        <v>15674</v>
      </c>
      <c r="L38" s="522">
        <v>30346</v>
      </c>
      <c r="M38" s="522">
        <v>2606</v>
      </c>
      <c r="N38" s="522">
        <v>15780</v>
      </c>
      <c r="O38" s="522">
        <v>10876</v>
      </c>
      <c r="P38" s="522">
        <v>13568</v>
      </c>
      <c r="Q38" s="522">
        <v>5517</v>
      </c>
      <c r="R38" s="522">
        <v>31800</v>
      </c>
      <c r="S38" s="522">
        <v>7465</v>
      </c>
      <c r="T38" s="522">
        <v>1924</v>
      </c>
      <c r="U38" s="522">
        <v>2927</v>
      </c>
      <c r="V38" s="522">
        <v>14559</v>
      </c>
      <c r="W38" s="522">
        <v>235724</v>
      </c>
      <c r="X38" s="522">
        <v>134632</v>
      </c>
      <c r="Y38" s="522">
        <v>26063</v>
      </c>
      <c r="Z38" s="522">
        <v>17223</v>
      </c>
      <c r="AA38" s="522">
        <v>303820</v>
      </c>
      <c r="AB38" s="522">
        <v>143055</v>
      </c>
      <c r="AC38" s="522">
        <v>96108</v>
      </c>
      <c r="AD38" s="522">
        <v>346661</v>
      </c>
      <c r="AE38" s="522">
        <v>188249</v>
      </c>
      <c r="AF38" s="522">
        <v>145088</v>
      </c>
      <c r="AG38" s="522">
        <v>106859</v>
      </c>
      <c r="AH38" s="522">
        <v>135343</v>
      </c>
      <c r="AI38" s="522">
        <v>9739</v>
      </c>
      <c r="AJ38" s="522">
        <v>326071</v>
      </c>
      <c r="AK38" s="522">
        <v>113587</v>
      </c>
      <c r="AL38" s="522">
        <v>0</v>
      </c>
      <c r="AM38" s="523">
        <v>8270</v>
      </c>
      <c r="AN38" s="524">
        <v>2679653</v>
      </c>
      <c r="AO38" s="521">
        <v>2944</v>
      </c>
      <c r="AP38" s="522">
        <v>205604</v>
      </c>
      <c r="AQ38" s="522">
        <v>0</v>
      </c>
      <c r="AR38" s="522">
        <v>6538</v>
      </c>
      <c r="AS38" s="522">
        <v>90608</v>
      </c>
      <c r="AT38" s="522">
        <v>0</v>
      </c>
      <c r="AU38" s="521">
        <v>305694</v>
      </c>
      <c r="AV38" s="524">
        <v>2985347</v>
      </c>
      <c r="AW38" s="524">
        <v>70458</v>
      </c>
      <c r="AX38" s="524">
        <v>537232</v>
      </c>
      <c r="AY38" s="524">
        <v>913384</v>
      </c>
      <c r="AZ38" s="524">
        <v>3593037</v>
      </c>
      <c r="BA38" s="524">
        <v>-237729</v>
      </c>
      <c r="BB38" s="524">
        <v>-1288811</v>
      </c>
      <c r="BC38" s="524">
        <v>-1526540</v>
      </c>
      <c r="BD38" s="524">
        <v>-613156</v>
      </c>
      <c r="BE38" s="524">
        <v>2066497</v>
      </c>
      <c r="BF38" s="432"/>
      <c r="BG38" s="544">
        <f t="shared" si="0"/>
        <v>0.48865575760539726</v>
      </c>
      <c r="BH38" s="505"/>
      <c r="BI38" s="557">
        <f t="shared" si="2"/>
        <v>1.3823801595192638E-2</v>
      </c>
      <c r="BJ38" s="433"/>
    </row>
    <row r="39" spans="1:62" s="420" customFormat="1">
      <c r="A39" s="434" t="s">
        <v>129</v>
      </c>
      <c r="B39" s="435" t="s">
        <v>37</v>
      </c>
      <c r="C39" s="521">
        <v>89</v>
      </c>
      <c r="D39" s="522">
        <v>7</v>
      </c>
      <c r="E39" s="522">
        <v>315</v>
      </c>
      <c r="F39" s="522">
        <v>6</v>
      </c>
      <c r="G39" s="522">
        <v>29</v>
      </c>
      <c r="H39" s="522">
        <v>166</v>
      </c>
      <c r="I39" s="522">
        <v>41</v>
      </c>
      <c r="J39" s="522">
        <v>28</v>
      </c>
      <c r="K39" s="522">
        <v>19</v>
      </c>
      <c r="L39" s="522">
        <v>223</v>
      </c>
      <c r="M39" s="522">
        <v>15</v>
      </c>
      <c r="N39" s="522">
        <v>56</v>
      </c>
      <c r="O39" s="522">
        <v>28</v>
      </c>
      <c r="P39" s="522">
        <v>74</v>
      </c>
      <c r="Q39" s="522">
        <v>16</v>
      </c>
      <c r="R39" s="522">
        <v>71</v>
      </c>
      <c r="S39" s="522">
        <v>22</v>
      </c>
      <c r="T39" s="522">
        <v>3</v>
      </c>
      <c r="U39" s="522">
        <v>13</v>
      </c>
      <c r="V39" s="522">
        <v>39</v>
      </c>
      <c r="W39" s="522">
        <v>674</v>
      </c>
      <c r="X39" s="522">
        <v>173</v>
      </c>
      <c r="Y39" s="522">
        <v>56</v>
      </c>
      <c r="Z39" s="522">
        <v>13</v>
      </c>
      <c r="AA39" s="522">
        <v>2630</v>
      </c>
      <c r="AB39" s="522">
        <v>253</v>
      </c>
      <c r="AC39" s="522">
        <v>2216</v>
      </c>
      <c r="AD39" s="522">
        <v>2308</v>
      </c>
      <c r="AE39" s="522">
        <v>6396</v>
      </c>
      <c r="AF39" s="522">
        <v>781</v>
      </c>
      <c r="AG39" s="522">
        <v>5615</v>
      </c>
      <c r="AH39" s="522">
        <v>35943</v>
      </c>
      <c r="AI39" s="522">
        <v>333</v>
      </c>
      <c r="AJ39" s="522">
        <v>2270</v>
      </c>
      <c r="AK39" s="522">
        <v>39484</v>
      </c>
      <c r="AL39" s="522">
        <v>0</v>
      </c>
      <c r="AM39" s="523">
        <v>347</v>
      </c>
      <c r="AN39" s="524">
        <v>100752</v>
      </c>
      <c r="AO39" s="521">
        <v>372979</v>
      </c>
      <c r="AP39" s="522">
        <v>2115935</v>
      </c>
      <c r="AQ39" s="522">
        <v>0</v>
      </c>
      <c r="AR39" s="522">
        <v>0</v>
      </c>
      <c r="AS39" s="522">
        <v>0</v>
      </c>
      <c r="AT39" s="522">
        <v>0</v>
      </c>
      <c r="AU39" s="521">
        <v>2488914</v>
      </c>
      <c r="AV39" s="524">
        <v>2589666</v>
      </c>
      <c r="AW39" s="524">
        <v>64622</v>
      </c>
      <c r="AX39" s="524">
        <v>779925</v>
      </c>
      <c r="AY39" s="524">
        <v>3333461</v>
      </c>
      <c r="AZ39" s="524">
        <v>3434213</v>
      </c>
      <c r="BA39" s="524">
        <v>-79934</v>
      </c>
      <c r="BB39" s="524">
        <v>-615182</v>
      </c>
      <c r="BC39" s="524">
        <v>-695116</v>
      </c>
      <c r="BD39" s="524">
        <v>2638345</v>
      </c>
      <c r="BE39" s="524">
        <v>2739097</v>
      </c>
      <c r="BF39" s="432"/>
      <c r="BG39" s="544">
        <f t="shared" si="0"/>
        <v>0.73158082934247126</v>
      </c>
      <c r="BH39" s="505"/>
      <c r="BI39" s="557">
        <f t="shared" si="2"/>
        <v>0.14226506112879095</v>
      </c>
      <c r="BJ39" s="433"/>
    </row>
    <row r="40" spans="1:62" s="420" customFormat="1">
      <c r="A40" s="434" t="s">
        <v>130</v>
      </c>
      <c r="B40" s="435" t="s">
        <v>38</v>
      </c>
      <c r="C40" s="521">
        <v>385</v>
      </c>
      <c r="D40" s="522">
        <v>23</v>
      </c>
      <c r="E40" s="522">
        <v>1519</v>
      </c>
      <c r="F40" s="522">
        <v>55</v>
      </c>
      <c r="G40" s="522">
        <v>282</v>
      </c>
      <c r="H40" s="522">
        <v>912</v>
      </c>
      <c r="I40" s="522">
        <v>48</v>
      </c>
      <c r="J40" s="522">
        <v>53</v>
      </c>
      <c r="K40" s="522">
        <v>354</v>
      </c>
      <c r="L40" s="522">
        <v>489</v>
      </c>
      <c r="M40" s="522">
        <v>61</v>
      </c>
      <c r="N40" s="522">
        <v>214</v>
      </c>
      <c r="O40" s="522">
        <v>214</v>
      </c>
      <c r="P40" s="522">
        <v>394</v>
      </c>
      <c r="Q40" s="522">
        <v>138</v>
      </c>
      <c r="R40" s="522">
        <v>634</v>
      </c>
      <c r="S40" s="522">
        <v>131</v>
      </c>
      <c r="T40" s="522">
        <v>47</v>
      </c>
      <c r="U40" s="522">
        <v>64</v>
      </c>
      <c r="V40" s="522">
        <v>325</v>
      </c>
      <c r="W40" s="522">
        <v>2022</v>
      </c>
      <c r="X40" s="522">
        <v>82</v>
      </c>
      <c r="Y40" s="522">
        <v>176</v>
      </c>
      <c r="Z40" s="522">
        <v>892</v>
      </c>
      <c r="AA40" s="522">
        <v>7142</v>
      </c>
      <c r="AB40" s="522">
        <v>4375</v>
      </c>
      <c r="AC40" s="522">
        <v>1096</v>
      </c>
      <c r="AD40" s="522">
        <v>6540</v>
      </c>
      <c r="AE40" s="522">
        <v>2676</v>
      </c>
      <c r="AF40" s="522">
        <v>4484</v>
      </c>
      <c r="AG40" s="522">
        <v>5458</v>
      </c>
      <c r="AH40" s="522">
        <v>6972</v>
      </c>
      <c r="AI40" s="522">
        <v>634</v>
      </c>
      <c r="AJ40" s="522">
        <v>3990</v>
      </c>
      <c r="AK40" s="522">
        <v>7208</v>
      </c>
      <c r="AL40" s="522">
        <v>0</v>
      </c>
      <c r="AM40" s="523">
        <v>56</v>
      </c>
      <c r="AN40" s="524">
        <v>60145</v>
      </c>
      <c r="AO40" s="521">
        <v>0</v>
      </c>
      <c r="AP40" s="522">
        <v>0</v>
      </c>
      <c r="AQ40" s="522">
        <v>0</v>
      </c>
      <c r="AR40" s="522">
        <v>0</v>
      </c>
      <c r="AS40" s="522">
        <v>0</v>
      </c>
      <c r="AT40" s="522">
        <v>0</v>
      </c>
      <c r="AU40" s="521">
        <v>0</v>
      </c>
      <c r="AV40" s="524">
        <v>60145</v>
      </c>
      <c r="AW40" s="524">
        <v>0</v>
      </c>
      <c r="AX40" s="524">
        <v>0</v>
      </c>
      <c r="AY40" s="524">
        <v>0</v>
      </c>
      <c r="AZ40" s="524">
        <v>60145</v>
      </c>
      <c r="BA40" s="524">
        <v>0</v>
      </c>
      <c r="BB40" s="524">
        <v>0</v>
      </c>
      <c r="BC40" s="524">
        <v>0</v>
      </c>
      <c r="BD40" s="524">
        <v>0</v>
      </c>
      <c r="BE40" s="524">
        <v>60145</v>
      </c>
      <c r="BF40" s="432"/>
      <c r="BG40" s="544">
        <f t="shared" si="0"/>
        <v>1</v>
      </c>
      <c r="BH40" s="505"/>
      <c r="BI40" s="557">
        <f t="shared" si="2"/>
        <v>0</v>
      </c>
      <c r="BJ40" s="433"/>
    </row>
    <row r="41" spans="1:62" s="420" customFormat="1">
      <c r="A41" s="434" t="s">
        <v>131</v>
      </c>
      <c r="B41" s="435" t="s">
        <v>13</v>
      </c>
      <c r="C41" s="521">
        <v>2219</v>
      </c>
      <c r="D41" s="522">
        <v>285</v>
      </c>
      <c r="E41" s="522">
        <v>9468</v>
      </c>
      <c r="F41" s="522">
        <v>145</v>
      </c>
      <c r="G41" s="522">
        <v>816</v>
      </c>
      <c r="H41" s="522">
        <v>1994</v>
      </c>
      <c r="I41" s="522">
        <v>740</v>
      </c>
      <c r="J41" s="522">
        <v>667</v>
      </c>
      <c r="K41" s="522">
        <v>2481</v>
      </c>
      <c r="L41" s="522">
        <v>10026</v>
      </c>
      <c r="M41" s="522">
        <v>787</v>
      </c>
      <c r="N41" s="522">
        <v>1865</v>
      </c>
      <c r="O41" s="522">
        <v>1868</v>
      </c>
      <c r="P41" s="522">
        <v>2782</v>
      </c>
      <c r="Q41" s="522">
        <v>464</v>
      </c>
      <c r="R41" s="522">
        <v>750</v>
      </c>
      <c r="S41" s="522">
        <v>308</v>
      </c>
      <c r="T41" s="522">
        <v>51</v>
      </c>
      <c r="U41" s="522">
        <v>825</v>
      </c>
      <c r="V41" s="522">
        <v>648</v>
      </c>
      <c r="W41" s="522">
        <v>35481</v>
      </c>
      <c r="X41" s="522">
        <v>6943</v>
      </c>
      <c r="Y41" s="522">
        <v>1865</v>
      </c>
      <c r="Z41" s="522">
        <v>6170</v>
      </c>
      <c r="AA41" s="522">
        <v>23803</v>
      </c>
      <c r="AB41" s="522">
        <v>6372</v>
      </c>
      <c r="AC41" s="522">
        <v>6351</v>
      </c>
      <c r="AD41" s="522">
        <v>23733</v>
      </c>
      <c r="AE41" s="522">
        <v>3026</v>
      </c>
      <c r="AF41" s="522">
        <v>1495</v>
      </c>
      <c r="AG41" s="522">
        <v>17942</v>
      </c>
      <c r="AH41" s="522">
        <v>11346</v>
      </c>
      <c r="AI41" s="522">
        <v>556</v>
      </c>
      <c r="AJ41" s="522">
        <v>6413</v>
      </c>
      <c r="AK41" s="522">
        <v>7412</v>
      </c>
      <c r="AL41" s="522">
        <v>30</v>
      </c>
      <c r="AM41" s="523">
        <v>0</v>
      </c>
      <c r="AN41" s="524">
        <v>198127</v>
      </c>
      <c r="AO41" s="521">
        <v>0</v>
      </c>
      <c r="AP41" s="522">
        <v>452</v>
      </c>
      <c r="AQ41" s="522">
        <v>0</v>
      </c>
      <c r="AR41" s="522">
        <v>0</v>
      </c>
      <c r="AS41" s="522">
        <v>0</v>
      </c>
      <c r="AT41" s="522">
        <v>0</v>
      </c>
      <c r="AU41" s="521">
        <v>452</v>
      </c>
      <c r="AV41" s="524">
        <v>198579</v>
      </c>
      <c r="AW41" s="524">
        <v>206</v>
      </c>
      <c r="AX41" s="524">
        <v>0</v>
      </c>
      <c r="AY41" s="524">
        <v>658</v>
      </c>
      <c r="AZ41" s="524">
        <v>198785</v>
      </c>
      <c r="BA41" s="524">
        <v>-3191</v>
      </c>
      <c r="BB41" s="524">
        <v>0</v>
      </c>
      <c r="BC41" s="524">
        <v>-3191</v>
      </c>
      <c r="BD41" s="524">
        <v>-2533</v>
      </c>
      <c r="BE41" s="524">
        <v>195594</v>
      </c>
      <c r="BF41" s="432"/>
      <c r="BG41" s="545">
        <f t="shared" si="0"/>
        <v>0.98393082853675362</v>
      </c>
      <c r="BH41" s="505"/>
      <c r="BI41" s="558">
        <f t="shared" si="2"/>
        <v>3.0390256614788974E-5</v>
      </c>
      <c r="BJ41" s="433"/>
    </row>
    <row r="42" spans="1:62" s="420" customFormat="1">
      <c r="A42" s="436" t="s">
        <v>132</v>
      </c>
      <c r="B42" s="437" t="s">
        <v>14</v>
      </c>
      <c r="C42" s="525">
        <v>276588</v>
      </c>
      <c r="D42" s="526">
        <v>15826</v>
      </c>
      <c r="E42" s="526">
        <v>1260168</v>
      </c>
      <c r="F42" s="526">
        <v>26761</v>
      </c>
      <c r="G42" s="526">
        <v>182632</v>
      </c>
      <c r="H42" s="526">
        <v>2034940</v>
      </c>
      <c r="I42" s="526">
        <v>1907217</v>
      </c>
      <c r="J42" s="526">
        <v>195185</v>
      </c>
      <c r="K42" s="526">
        <v>142288</v>
      </c>
      <c r="L42" s="526">
        <v>2632747</v>
      </c>
      <c r="M42" s="526">
        <v>128034</v>
      </c>
      <c r="N42" s="526">
        <v>298639</v>
      </c>
      <c r="O42" s="526">
        <v>133884</v>
      </c>
      <c r="P42" s="526">
        <v>233202</v>
      </c>
      <c r="Q42" s="526">
        <v>110508</v>
      </c>
      <c r="R42" s="526">
        <v>428486</v>
      </c>
      <c r="S42" s="526">
        <v>124702</v>
      </c>
      <c r="T42" s="526">
        <v>33050</v>
      </c>
      <c r="U42" s="526">
        <v>77305</v>
      </c>
      <c r="V42" s="526">
        <v>197590</v>
      </c>
      <c r="W42" s="526">
        <v>1331534</v>
      </c>
      <c r="X42" s="526">
        <v>1717048</v>
      </c>
      <c r="Y42" s="526">
        <v>97020</v>
      </c>
      <c r="Z42" s="526">
        <v>91003</v>
      </c>
      <c r="AA42" s="526">
        <v>1013340</v>
      </c>
      <c r="AB42" s="526">
        <v>392971</v>
      </c>
      <c r="AC42" s="526">
        <v>685897</v>
      </c>
      <c r="AD42" s="526">
        <v>1570349</v>
      </c>
      <c r="AE42" s="526">
        <v>571593</v>
      </c>
      <c r="AF42" s="526">
        <v>463249</v>
      </c>
      <c r="AG42" s="526">
        <v>420753</v>
      </c>
      <c r="AH42" s="526">
        <v>1117380</v>
      </c>
      <c r="AI42" s="526">
        <v>50504</v>
      </c>
      <c r="AJ42" s="526">
        <v>809532</v>
      </c>
      <c r="AK42" s="526">
        <v>1224061</v>
      </c>
      <c r="AL42" s="526">
        <v>60145</v>
      </c>
      <c r="AM42" s="527">
        <v>120205</v>
      </c>
      <c r="AN42" s="528">
        <v>22176336</v>
      </c>
      <c r="AO42" s="525">
        <v>550408</v>
      </c>
      <c r="AP42" s="526">
        <v>14871165</v>
      </c>
      <c r="AQ42" s="526">
        <v>4010655</v>
      </c>
      <c r="AR42" s="526">
        <v>854845</v>
      </c>
      <c r="AS42" s="526">
        <v>4063481</v>
      </c>
      <c r="AT42" s="526">
        <v>-57802</v>
      </c>
      <c r="AU42" s="525">
        <v>24292752</v>
      </c>
      <c r="AV42" s="528">
        <v>46469088</v>
      </c>
      <c r="AW42" s="528">
        <v>2729575</v>
      </c>
      <c r="AX42" s="528">
        <v>12884838</v>
      </c>
      <c r="AY42" s="528">
        <v>39907165</v>
      </c>
      <c r="AZ42" s="528">
        <v>62083501</v>
      </c>
      <c r="BA42" s="528">
        <v>-6689632</v>
      </c>
      <c r="BB42" s="528">
        <v>-12211875</v>
      </c>
      <c r="BC42" s="528">
        <v>-18901507</v>
      </c>
      <c r="BD42" s="528">
        <v>21005658</v>
      </c>
      <c r="BE42" s="528">
        <v>43181994</v>
      </c>
      <c r="BF42" s="432"/>
      <c r="BG42" s="507"/>
      <c r="BH42" s="505"/>
      <c r="BI42" s="559">
        <f>SUM(BI5:BI41)</f>
        <v>1</v>
      </c>
    </row>
    <row r="43" spans="1:62" s="420" customFormat="1">
      <c r="A43" s="423" t="s">
        <v>133</v>
      </c>
      <c r="B43" s="438" t="s">
        <v>22</v>
      </c>
      <c r="C43" s="529">
        <v>2449</v>
      </c>
      <c r="D43" s="530">
        <v>856</v>
      </c>
      <c r="E43" s="530">
        <v>20247</v>
      </c>
      <c r="F43" s="530">
        <v>598</v>
      </c>
      <c r="G43" s="530">
        <v>4801</v>
      </c>
      <c r="H43" s="530">
        <v>22487</v>
      </c>
      <c r="I43" s="530">
        <v>8527</v>
      </c>
      <c r="J43" s="530">
        <v>5830</v>
      </c>
      <c r="K43" s="530">
        <v>4619</v>
      </c>
      <c r="L43" s="530">
        <v>26480</v>
      </c>
      <c r="M43" s="530">
        <v>1244</v>
      </c>
      <c r="N43" s="530">
        <v>10191</v>
      </c>
      <c r="O43" s="530">
        <v>3240</v>
      </c>
      <c r="P43" s="530">
        <v>5174</v>
      </c>
      <c r="Q43" s="530">
        <v>3271</v>
      </c>
      <c r="R43" s="530">
        <v>5610</v>
      </c>
      <c r="S43" s="530">
        <v>4752</v>
      </c>
      <c r="T43" s="530">
        <v>755</v>
      </c>
      <c r="U43" s="530">
        <v>1326</v>
      </c>
      <c r="V43" s="530">
        <v>6607</v>
      </c>
      <c r="W43" s="530">
        <v>50777</v>
      </c>
      <c r="X43" s="530">
        <v>20524</v>
      </c>
      <c r="Y43" s="530">
        <v>2804</v>
      </c>
      <c r="Z43" s="530">
        <v>6117</v>
      </c>
      <c r="AA43" s="530">
        <v>64587</v>
      </c>
      <c r="AB43" s="530">
        <v>33575</v>
      </c>
      <c r="AC43" s="530">
        <v>12356</v>
      </c>
      <c r="AD43" s="530">
        <v>51777</v>
      </c>
      <c r="AE43" s="530">
        <v>16275</v>
      </c>
      <c r="AF43" s="530">
        <v>16625</v>
      </c>
      <c r="AG43" s="530">
        <v>13535</v>
      </c>
      <c r="AH43" s="530">
        <v>28982</v>
      </c>
      <c r="AI43" s="530">
        <v>4511</v>
      </c>
      <c r="AJ43" s="530">
        <v>30924</v>
      </c>
      <c r="AK43" s="530">
        <v>57160</v>
      </c>
      <c r="AL43" s="530">
        <v>0</v>
      </c>
      <c r="AM43" s="531">
        <v>815</v>
      </c>
      <c r="AN43" s="532">
        <v>550408</v>
      </c>
      <c r="AO43" s="533"/>
      <c r="AP43" s="533"/>
      <c r="AQ43" s="533"/>
      <c r="AR43" s="533"/>
      <c r="AS43" s="533"/>
      <c r="AT43" s="533"/>
      <c r="AU43" s="533"/>
      <c r="AV43" s="533"/>
      <c r="AW43" s="533"/>
      <c r="AX43" s="533"/>
      <c r="AY43" s="533"/>
      <c r="AZ43" s="533"/>
      <c r="BA43" s="533"/>
      <c r="BB43" s="533"/>
      <c r="BC43" s="533"/>
      <c r="BD43" s="533"/>
      <c r="BE43" s="533"/>
      <c r="BF43" s="432"/>
      <c r="BG43" s="472"/>
      <c r="BH43" s="479"/>
      <c r="BI43" s="479"/>
    </row>
    <row r="44" spans="1:62" s="420" customFormat="1">
      <c r="A44" s="434" t="s">
        <v>134</v>
      </c>
      <c r="B44" s="439" t="s">
        <v>23</v>
      </c>
      <c r="C44" s="521">
        <v>54499</v>
      </c>
      <c r="D44" s="522">
        <v>5778</v>
      </c>
      <c r="E44" s="522">
        <v>261453</v>
      </c>
      <c r="F44" s="522">
        <v>12220</v>
      </c>
      <c r="G44" s="522">
        <v>46664</v>
      </c>
      <c r="H44" s="522">
        <v>150512</v>
      </c>
      <c r="I44" s="522">
        <v>19930</v>
      </c>
      <c r="J44" s="522">
        <v>64594</v>
      </c>
      <c r="K44" s="522">
        <v>50372</v>
      </c>
      <c r="L44" s="522">
        <v>137860</v>
      </c>
      <c r="M44" s="522">
        <v>21473</v>
      </c>
      <c r="N44" s="522">
        <v>126739</v>
      </c>
      <c r="O44" s="522">
        <v>44475</v>
      </c>
      <c r="P44" s="522">
        <v>84835</v>
      </c>
      <c r="Q44" s="522">
        <v>18378</v>
      </c>
      <c r="R44" s="522">
        <v>47620</v>
      </c>
      <c r="S44" s="522">
        <v>39186</v>
      </c>
      <c r="T44" s="522">
        <v>15627</v>
      </c>
      <c r="U44" s="522">
        <v>27606</v>
      </c>
      <c r="V44" s="522">
        <v>73347</v>
      </c>
      <c r="W44" s="522">
        <v>823861</v>
      </c>
      <c r="X44" s="522">
        <v>58185</v>
      </c>
      <c r="Y44" s="522">
        <v>22911</v>
      </c>
      <c r="Z44" s="522">
        <v>118752</v>
      </c>
      <c r="AA44" s="522">
        <v>1285351</v>
      </c>
      <c r="AB44" s="522">
        <v>337745</v>
      </c>
      <c r="AC44" s="522">
        <v>191799</v>
      </c>
      <c r="AD44" s="522">
        <v>705838</v>
      </c>
      <c r="AE44" s="522">
        <v>164418</v>
      </c>
      <c r="AF44" s="522">
        <v>512836</v>
      </c>
      <c r="AG44" s="522">
        <v>789955</v>
      </c>
      <c r="AH44" s="522">
        <v>1308200</v>
      </c>
      <c r="AI44" s="522">
        <v>57514</v>
      </c>
      <c r="AJ44" s="522">
        <v>743220</v>
      </c>
      <c r="AK44" s="522">
        <v>710351</v>
      </c>
      <c r="AL44" s="522">
        <v>0</v>
      </c>
      <c r="AM44" s="523">
        <v>2363</v>
      </c>
      <c r="AN44" s="524">
        <v>9136467</v>
      </c>
      <c r="AO44" s="533"/>
      <c r="AP44" s="533"/>
      <c r="AQ44" s="533"/>
      <c r="AR44" s="533"/>
      <c r="AS44" s="533"/>
      <c r="AT44" s="533"/>
      <c r="AU44" s="533"/>
      <c r="AV44" s="533"/>
      <c r="AW44" s="533"/>
      <c r="AX44" s="533"/>
      <c r="AY44" s="533"/>
      <c r="AZ44" s="533"/>
      <c r="BA44" s="533"/>
      <c r="BB44" s="533"/>
      <c r="BC44" s="533"/>
      <c r="BD44" s="533"/>
      <c r="BE44" s="533"/>
      <c r="BF44" s="432"/>
      <c r="BG44" s="473"/>
      <c r="BH44" s="480"/>
      <c r="BI44" s="480"/>
    </row>
    <row r="45" spans="1:62" s="420" customFormat="1">
      <c r="A45" s="434" t="s">
        <v>135</v>
      </c>
      <c r="B45" s="439" t="s">
        <v>24</v>
      </c>
      <c r="C45" s="521">
        <v>109388</v>
      </c>
      <c r="D45" s="522">
        <v>4819</v>
      </c>
      <c r="E45" s="522">
        <v>171010</v>
      </c>
      <c r="F45" s="522">
        <v>-1584</v>
      </c>
      <c r="G45" s="522">
        <v>32322</v>
      </c>
      <c r="H45" s="522">
        <v>87123</v>
      </c>
      <c r="I45" s="522">
        <v>104857</v>
      </c>
      <c r="J45" s="522">
        <v>6117</v>
      </c>
      <c r="K45" s="522">
        <v>34559</v>
      </c>
      <c r="L45" s="522">
        <v>374302</v>
      </c>
      <c r="M45" s="522">
        <v>13904</v>
      </c>
      <c r="N45" s="522">
        <v>32880</v>
      </c>
      <c r="O45" s="522">
        <v>24022</v>
      </c>
      <c r="P45" s="522">
        <v>38386</v>
      </c>
      <c r="Q45" s="522">
        <v>12606</v>
      </c>
      <c r="R45" s="522">
        <v>18647</v>
      </c>
      <c r="S45" s="522">
        <v>-4944</v>
      </c>
      <c r="T45" s="522">
        <v>-8591</v>
      </c>
      <c r="U45" s="522">
        <v>-9088</v>
      </c>
      <c r="V45" s="522">
        <v>29660</v>
      </c>
      <c r="W45" s="522">
        <v>67074</v>
      </c>
      <c r="X45" s="522">
        <v>295439</v>
      </c>
      <c r="Y45" s="522">
        <v>30544</v>
      </c>
      <c r="Z45" s="522">
        <v>11513</v>
      </c>
      <c r="AA45" s="522">
        <v>247640</v>
      </c>
      <c r="AB45" s="522">
        <v>246424</v>
      </c>
      <c r="AC45" s="522">
        <v>1305136</v>
      </c>
      <c r="AD45" s="522">
        <v>164056</v>
      </c>
      <c r="AE45" s="522">
        <v>207437</v>
      </c>
      <c r="AF45" s="522">
        <v>0</v>
      </c>
      <c r="AG45" s="522">
        <v>18758</v>
      </c>
      <c r="AH45" s="522">
        <v>106212</v>
      </c>
      <c r="AI45" s="522">
        <v>-525</v>
      </c>
      <c r="AJ45" s="522">
        <v>139725</v>
      </c>
      <c r="AK45" s="522">
        <v>309442</v>
      </c>
      <c r="AL45" s="522">
        <v>0</v>
      </c>
      <c r="AM45" s="523">
        <v>60185</v>
      </c>
      <c r="AN45" s="524">
        <v>4279455</v>
      </c>
      <c r="AO45" s="533"/>
      <c r="AP45" s="533"/>
      <c r="AQ45" s="533"/>
      <c r="AR45" s="533"/>
      <c r="AS45" s="533"/>
      <c r="AT45" s="533"/>
      <c r="AU45" s="533"/>
      <c r="AV45" s="533"/>
      <c r="AW45" s="533"/>
      <c r="AX45" s="533"/>
      <c r="AY45" s="533"/>
      <c r="AZ45" s="533"/>
      <c r="BA45" s="533"/>
      <c r="BB45" s="533"/>
      <c r="BC45" s="533"/>
      <c r="BD45" s="533"/>
      <c r="BE45" s="533"/>
      <c r="BF45" s="432"/>
      <c r="BG45" s="473"/>
      <c r="BH45" s="480"/>
      <c r="BI45" s="480"/>
    </row>
    <row r="46" spans="1:62" s="420" customFormat="1">
      <c r="A46" s="434" t="s">
        <v>136</v>
      </c>
      <c r="B46" s="439" t="s">
        <v>25</v>
      </c>
      <c r="C46" s="521">
        <v>77028</v>
      </c>
      <c r="D46" s="522">
        <v>4785</v>
      </c>
      <c r="E46" s="522">
        <v>100671</v>
      </c>
      <c r="F46" s="522">
        <v>5242</v>
      </c>
      <c r="G46" s="522">
        <v>15894</v>
      </c>
      <c r="H46" s="522">
        <v>302529</v>
      </c>
      <c r="I46" s="522">
        <v>67440</v>
      </c>
      <c r="J46" s="522">
        <v>29182</v>
      </c>
      <c r="K46" s="522">
        <v>30319</v>
      </c>
      <c r="L46" s="522">
        <v>191597</v>
      </c>
      <c r="M46" s="522">
        <v>7109</v>
      </c>
      <c r="N46" s="522">
        <v>43441</v>
      </c>
      <c r="O46" s="522">
        <v>20335</v>
      </c>
      <c r="P46" s="522">
        <v>42064</v>
      </c>
      <c r="Q46" s="522">
        <v>22358</v>
      </c>
      <c r="R46" s="522">
        <v>159723</v>
      </c>
      <c r="S46" s="522">
        <v>32880</v>
      </c>
      <c r="T46" s="522">
        <v>8531</v>
      </c>
      <c r="U46" s="522">
        <v>9947</v>
      </c>
      <c r="V46" s="522">
        <v>34689</v>
      </c>
      <c r="W46" s="522">
        <v>86683</v>
      </c>
      <c r="X46" s="522">
        <v>456530</v>
      </c>
      <c r="Y46" s="522">
        <v>43276</v>
      </c>
      <c r="Z46" s="522">
        <v>19460</v>
      </c>
      <c r="AA46" s="522">
        <v>271265</v>
      </c>
      <c r="AB46" s="522">
        <v>82558</v>
      </c>
      <c r="AC46" s="522">
        <v>1192613</v>
      </c>
      <c r="AD46" s="522">
        <v>397479</v>
      </c>
      <c r="AE46" s="522">
        <v>173206</v>
      </c>
      <c r="AF46" s="522">
        <v>413610</v>
      </c>
      <c r="AG46" s="522">
        <v>233219</v>
      </c>
      <c r="AH46" s="522">
        <v>175984</v>
      </c>
      <c r="AI46" s="522">
        <v>7507</v>
      </c>
      <c r="AJ46" s="522">
        <v>241766</v>
      </c>
      <c r="AK46" s="522">
        <v>287192</v>
      </c>
      <c r="AL46" s="522">
        <v>0</v>
      </c>
      <c r="AM46" s="523">
        <v>9592</v>
      </c>
      <c r="AN46" s="524">
        <v>5297704</v>
      </c>
      <c r="AO46" s="533"/>
      <c r="AP46" s="533"/>
      <c r="AQ46" s="533"/>
      <c r="AR46" s="533"/>
      <c r="AS46" s="533"/>
      <c r="AT46" s="533"/>
      <c r="AU46" s="533"/>
      <c r="AV46" s="533"/>
      <c r="AW46" s="533"/>
      <c r="AX46" s="533"/>
      <c r="AY46" s="533"/>
      <c r="AZ46" s="533"/>
      <c r="BA46" s="533"/>
      <c r="BB46" s="533"/>
      <c r="BC46" s="533"/>
      <c r="BD46" s="533"/>
      <c r="BE46" s="533"/>
      <c r="BF46" s="432"/>
      <c r="BG46" s="473"/>
      <c r="BH46" s="480"/>
      <c r="BI46" s="480"/>
    </row>
    <row r="47" spans="1:62" s="420" customFormat="1">
      <c r="A47" s="434" t="s">
        <v>137</v>
      </c>
      <c r="B47" s="439" t="s">
        <v>138</v>
      </c>
      <c r="C47" s="521">
        <v>21895</v>
      </c>
      <c r="D47" s="522">
        <v>3351</v>
      </c>
      <c r="E47" s="522">
        <v>130640</v>
      </c>
      <c r="F47" s="522">
        <v>1856</v>
      </c>
      <c r="G47" s="522">
        <v>8229</v>
      </c>
      <c r="H47" s="522">
        <v>44526</v>
      </c>
      <c r="I47" s="522">
        <v>637644</v>
      </c>
      <c r="J47" s="522">
        <v>11947</v>
      </c>
      <c r="K47" s="522">
        <v>8814</v>
      </c>
      <c r="L47" s="522">
        <v>43289</v>
      </c>
      <c r="M47" s="522">
        <v>1202</v>
      </c>
      <c r="N47" s="522">
        <v>14897</v>
      </c>
      <c r="O47" s="522">
        <v>1795</v>
      </c>
      <c r="P47" s="522">
        <v>3582</v>
      </c>
      <c r="Q47" s="522">
        <v>2647</v>
      </c>
      <c r="R47" s="522">
        <v>3814</v>
      </c>
      <c r="S47" s="522">
        <v>1241</v>
      </c>
      <c r="T47" s="522">
        <v>568</v>
      </c>
      <c r="U47" s="522">
        <v>1328</v>
      </c>
      <c r="V47" s="522">
        <v>11001</v>
      </c>
      <c r="W47" s="522">
        <v>88946</v>
      </c>
      <c r="X47" s="522">
        <v>74827</v>
      </c>
      <c r="Y47" s="522">
        <v>8612</v>
      </c>
      <c r="Z47" s="522">
        <v>5026</v>
      </c>
      <c r="AA47" s="522">
        <v>123437</v>
      </c>
      <c r="AB47" s="522">
        <v>20865</v>
      </c>
      <c r="AC47" s="522">
        <v>169855</v>
      </c>
      <c r="AD47" s="522">
        <v>70146</v>
      </c>
      <c r="AE47" s="522">
        <v>42006</v>
      </c>
      <c r="AF47" s="522">
        <v>2944</v>
      </c>
      <c r="AG47" s="522">
        <v>20352</v>
      </c>
      <c r="AH47" s="522">
        <v>40258</v>
      </c>
      <c r="AI47" s="522">
        <v>4203</v>
      </c>
      <c r="AJ47" s="522">
        <v>101439</v>
      </c>
      <c r="AK47" s="522">
        <v>150908</v>
      </c>
      <c r="AL47" s="522">
        <v>0</v>
      </c>
      <c r="AM47" s="523">
        <v>3423</v>
      </c>
      <c r="AN47" s="524">
        <v>1881513</v>
      </c>
      <c r="AO47" s="533"/>
      <c r="AP47" s="533"/>
      <c r="AQ47" s="533"/>
      <c r="AR47" s="533"/>
      <c r="AS47" s="533"/>
      <c r="AT47" s="533"/>
      <c r="AU47" s="533"/>
      <c r="AV47" s="533"/>
      <c r="AW47" s="533"/>
      <c r="AX47" s="533"/>
      <c r="AY47" s="533"/>
      <c r="AZ47" s="533"/>
      <c r="BA47" s="533"/>
      <c r="BB47" s="533"/>
      <c r="BC47" s="533"/>
      <c r="BD47" s="533"/>
      <c r="BE47" s="533"/>
      <c r="BF47" s="432"/>
      <c r="BG47" s="473"/>
      <c r="BH47" s="480"/>
      <c r="BI47" s="480"/>
    </row>
    <row r="48" spans="1:62" s="420" customFormat="1">
      <c r="A48" s="427" t="s">
        <v>139</v>
      </c>
      <c r="B48" s="428" t="s">
        <v>26</v>
      </c>
      <c r="C48" s="534">
        <v>-26961</v>
      </c>
      <c r="D48" s="535">
        <v>-23</v>
      </c>
      <c r="E48" s="535">
        <v>-7785</v>
      </c>
      <c r="F48" s="535">
        <v>0</v>
      </c>
      <c r="G48" s="535">
        <v>0</v>
      </c>
      <c r="H48" s="535">
        <v>-2</v>
      </c>
      <c r="I48" s="535">
        <v>-10769</v>
      </c>
      <c r="J48" s="535">
        <v>-1</v>
      </c>
      <c r="K48" s="535">
        <v>0</v>
      </c>
      <c r="L48" s="535">
        <v>-8</v>
      </c>
      <c r="M48" s="535">
        <v>0</v>
      </c>
      <c r="N48" s="535">
        <v>-3</v>
      </c>
      <c r="O48" s="535">
        <v>0</v>
      </c>
      <c r="P48" s="535">
        <v>0</v>
      </c>
      <c r="Q48" s="535">
        <v>0</v>
      </c>
      <c r="R48" s="535">
        <v>-2</v>
      </c>
      <c r="S48" s="535">
        <v>0</v>
      </c>
      <c r="T48" s="535">
        <v>0</v>
      </c>
      <c r="U48" s="535">
        <v>0</v>
      </c>
      <c r="V48" s="535">
        <v>-4</v>
      </c>
      <c r="W48" s="535">
        <v>-16652</v>
      </c>
      <c r="X48" s="535">
        <v>-747</v>
      </c>
      <c r="Y48" s="535">
        <v>-10249</v>
      </c>
      <c r="Z48" s="535">
        <v>-1</v>
      </c>
      <c r="AA48" s="535">
        <v>-1428</v>
      </c>
      <c r="AB48" s="535">
        <v>-16634</v>
      </c>
      <c r="AC48" s="535">
        <v>-1029</v>
      </c>
      <c r="AD48" s="535">
        <v>-7627</v>
      </c>
      <c r="AE48" s="535">
        <v>-10</v>
      </c>
      <c r="AF48" s="535">
        <v>0</v>
      </c>
      <c r="AG48" s="535">
        <v>-5159</v>
      </c>
      <c r="AH48" s="535">
        <v>-31104</v>
      </c>
      <c r="AI48" s="535">
        <v>-2576</v>
      </c>
      <c r="AJ48" s="535">
        <v>-109</v>
      </c>
      <c r="AK48" s="535">
        <v>-17</v>
      </c>
      <c r="AL48" s="535">
        <v>0</v>
      </c>
      <c r="AM48" s="536">
        <v>-989</v>
      </c>
      <c r="AN48" s="537">
        <v>-139889</v>
      </c>
      <c r="AO48" s="533"/>
      <c r="AP48" s="533"/>
      <c r="AQ48" s="533"/>
      <c r="AR48" s="533"/>
      <c r="AS48" s="533"/>
      <c r="AT48" s="533"/>
      <c r="AU48" s="533"/>
      <c r="AV48" s="533"/>
      <c r="AW48" s="533"/>
      <c r="AX48" s="533"/>
      <c r="AY48" s="533"/>
      <c r="AZ48" s="533"/>
      <c r="BA48" s="533"/>
      <c r="BB48" s="533"/>
      <c r="BC48" s="533"/>
      <c r="BD48" s="533"/>
      <c r="BE48" s="533"/>
      <c r="BF48" s="432"/>
      <c r="BG48" s="473"/>
      <c r="BH48" s="480"/>
      <c r="BI48" s="480"/>
    </row>
    <row r="49" spans="1:61" s="420" customFormat="1">
      <c r="A49" s="436" t="s">
        <v>140</v>
      </c>
      <c r="B49" s="440" t="s">
        <v>27</v>
      </c>
      <c r="C49" s="525">
        <v>238298</v>
      </c>
      <c r="D49" s="526">
        <v>19566</v>
      </c>
      <c r="E49" s="526">
        <v>676236</v>
      </c>
      <c r="F49" s="526">
        <v>18332</v>
      </c>
      <c r="G49" s="526">
        <v>107910</v>
      </c>
      <c r="H49" s="526">
        <v>607175</v>
      </c>
      <c r="I49" s="526">
        <v>827629</v>
      </c>
      <c r="J49" s="526">
        <v>117669</v>
      </c>
      <c r="K49" s="526">
        <v>128683</v>
      </c>
      <c r="L49" s="526">
        <v>773520</v>
      </c>
      <c r="M49" s="526">
        <v>44932</v>
      </c>
      <c r="N49" s="526">
        <v>228145</v>
      </c>
      <c r="O49" s="526">
        <v>93867</v>
      </c>
      <c r="P49" s="526">
        <v>174041</v>
      </c>
      <c r="Q49" s="526">
        <v>59260</v>
      </c>
      <c r="R49" s="526">
        <v>235412</v>
      </c>
      <c r="S49" s="526">
        <v>73115</v>
      </c>
      <c r="T49" s="526">
        <v>16890</v>
      </c>
      <c r="U49" s="526">
        <v>31119</v>
      </c>
      <c r="V49" s="526">
        <v>155300</v>
      </c>
      <c r="W49" s="526">
        <v>1100689</v>
      </c>
      <c r="X49" s="526">
        <v>904758</v>
      </c>
      <c r="Y49" s="526">
        <v>97898</v>
      </c>
      <c r="Z49" s="526">
        <v>160867</v>
      </c>
      <c r="AA49" s="526">
        <v>1990852</v>
      </c>
      <c r="AB49" s="526">
        <v>704533</v>
      </c>
      <c r="AC49" s="526">
        <v>2870730</v>
      </c>
      <c r="AD49" s="526">
        <v>1381669</v>
      </c>
      <c r="AE49" s="526">
        <v>603332</v>
      </c>
      <c r="AF49" s="526">
        <v>946015</v>
      </c>
      <c r="AG49" s="526">
        <v>1070660</v>
      </c>
      <c r="AH49" s="526">
        <v>1628532</v>
      </c>
      <c r="AI49" s="526">
        <v>70634</v>
      </c>
      <c r="AJ49" s="526">
        <v>1256965</v>
      </c>
      <c r="AK49" s="526">
        <v>1515036</v>
      </c>
      <c r="AL49" s="526">
        <v>0</v>
      </c>
      <c r="AM49" s="527">
        <v>75389</v>
      </c>
      <c r="AN49" s="528">
        <v>21005658</v>
      </c>
      <c r="AO49" s="533"/>
      <c r="AP49" s="533"/>
      <c r="AQ49" s="533"/>
      <c r="AR49" s="533"/>
      <c r="AS49" s="533"/>
      <c r="AT49" s="533"/>
      <c r="AU49" s="533"/>
      <c r="AV49" s="533"/>
      <c r="AW49" s="533"/>
      <c r="AX49" s="533"/>
      <c r="AY49" s="533"/>
      <c r="AZ49" s="533"/>
      <c r="BA49" s="533"/>
      <c r="BB49" s="533"/>
      <c r="BC49" s="533"/>
      <c r="BD49" s="533"/>
      <c r="BE49" s="533"/>
      <c r="BF49" s="432"/>
      <c r="BG49" s="473"/>
      <c r="BH49" s="480"/>
      <c r="BI49" s="480"/>
    </row>
    <row r="50" spans="1:61" s="420" customFormat="1">
      <c r="A50" s="436" t="s">
        <v>141</v>
      </c>
      <c r="B50" s="440" t="s">
        <v>151</v>
      </c>
      <c r="C50" s="525">
        <v>514886</v>
      </c>
      <c r="D50" s="526">
        <v>35392</v>
      </c>
      <c r="E50" s="526">
        <v>1936404</v>
      </c>
      <c r="F50" s="526">
        <v>45093</v>
      </c>
      <c r="G50" s="526">
        <v>290542</v>
      </c>
      <c r="H50" s="526">
        <v>2642115</v>
      </c>
      <c r="I50" s="526">
        <v>2734846</v>
      </c>
      <c r="J50" s="526">
        <v>312854</v>
      </c>
      <c r="K50" s="526">
        <v>270971</v>
      </c>
      <c r="L50" s="526">
        <v>3406267</v>
      </c>
      <c r="M50" s="526">
        <v>172966</v>
      </c>
      <c r="N50" s="526">
        <v>526784</v>
      </c>
      <c r="O50" s="526">
        <v>227751</v>
      </c>
      <c r="P50" s="526">
        <v>407243</v>
      </c>
      <c r="Q50" s="526">
        <v>169768</v>
      </c>
      <c r="R50" s="526">
        <v>663898</v>
      </c>
      <c r="S50" s="526">
        <v>197817</v>
      </c>
      <c r="T50" s="526">
        <v>49940</v>
      </c>
      <c r="U50" s="526">
        <v>108424</v>
      </c>
      <c r="V50" s="526">
        <v>352890</v>
      </c>
      <c r="W50" s="526">
        <v>2432223</v>
      </c>
      <c r="X50" s="526">
        <v>2621806</v>
      </c>
      <c r="Y50" s="526">
        <v>194918</v>
      </c>
      <c r="Z50" s="526">
        <v>251870</v>
      </c>
      <c r="AA50" s="526">
        <v>3004192</v>
      </c>
      <c r="AB50" s="526">
        <v>1097504</v>
      </c>
      <c r="AC50" s="526">
        <v>3556627</v>
      </c>
      <c r="AD50" s="526">
        <v>2952018</v>
      </c>
      <c r="AE50" s="526">
        <v>1174925</v>
      </c>
      <c r="AF50" s="526">
        <v>1409264</v>
      </c>
      <c r="AG50" s="526">
        <v>1491413</v>
      </c>
      <c r="AH50" s="526">
        <v>2745912</v>
      </c>
      <c r="AI50" s="526">
        <v>121138</v>
      </c>
      <c r="AJ50" s="526">
        <v>2066497</v>
      </c>
      <c r="AK50" s="526">
        <v>2739097</v>
      </c>
      <c r="AL50" s="526">
        <v>60145</v>
      </c>
      <c r="AM50" s="527">
        <v>195594</v>
      </c>
      <c r="AN50" s="528">
        <v>43181994</v>
      </c>
      <c r="AO50" s="533"/>
      <c r="AP50" s="533"/>
      <c r="AQ50" s="533"/>
      <c r="AR50" s="533"/>
      <c r="AS50" s="533"/>
      <c r="AT50" s="533"/>
      <c r="AU50" s="533"/>
      <c r="AV50" s="533"/>
      <c r="AW50" s="533"/>
      <c r="AX50" s="533"/>
      <c r="AY50" s="533"/>
      <c r="AZ50" s="533"/>
      <c r="BA50" s="533"/>
      <c r="BB50" s="533"/>
      <c r="BC50" s="533"/>
      <c r="BD50" s="533"/>
      <c r="BE50" s="533"/>
      <c r="BF50" s="432"/>
      <c r="BG50" s="473"/>
      <c r="BH50" s="480"/>
      <c r="BI50" s="480"/>
    </row>
    <row r="51" spans="1:61" s="420" customFormat="1">
      <c r="A51" s="441"/>
      <c r="B51" s="43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6"/>
      <c r="AP51" s="46"/>
      <c r="AQ51" s="46"/>
      <c r="AR51" s="46"/>
      <c r="AS51" s="46"/>
      <c r="AT51" s="46"/>
      <c r="AU51" s="46"/>
      <c r="AV51" s="46"/>
      <c r="AW51" s="46"/>
      <c r="AX51" s="46"/>
      <c r="AY51" s="46"/>
      <c r="AZ51" s="46"/>
      <c r="BA51" s="46"/>
      <c r="BB51" s="46"/>
      <c r="BC51" s="46"/>
      <c r="BD51" s="46"/>
      <c r="BE51" s="46"/>
      <c r="BF51" s="432"/>
      <c r="BG51" s="473"/>
      <c r="BH51" s="480"/>
      <c r="BI51" s="480"/>
    </row>
    <row r="52" spans="1:61" s="420" customFormat="1">
      <c r="A52" s="47"/>
      <c r="B52" s="47"/>
      <c r="C52" s="310"/>
      <c r="D52" s="310"/>
      <c r="E52" s="310"/>
      <c r="F52" s="310"/>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310"/>
      <c r="AI52" s="310"/>
      <c r="AJ52" s="310"/>
      <c r="AK52" s="310"/>
      <c r="AL52" s="310"/>
      <c r="AM52" s="310"/>
      <c r="AN52" s="310"/>
      <c r="AO52" s="310"/>
      <c r="AP52" s="311"/>
      <c r="AQ52" s="311"/>
      <c r="AR52" s="311"/>
      <c r="AS52" s="311"/>
      <c r="AT52" s="311"/>
      <c r="AU52" s="311"/>
      <c r="AV52" s="311"/>
      <c r="AW52" s="311"/>
      <c r="AX52" s="311"/>
      <c r="AY52" s="311"/>
      <c r="AZ52" s="311"/>
      <c r="BA52" s="311"/>
      <c r="BB52" s="311"/>
      <c r="BC52" s="311"/>
      <c r="BD52" s="311"/>
      <c r="BE52" s="311"/>
      <c r="BF52" s="41"/>
      <c r="BG52" s="474"/>
      <c r="BH52" s="480"/>
      <c r="BI52" s="480"/>
    </row>
    <row r="53" spans="1:61" s="420" customFormat="1">
      <c r="A53" s="442"/>
      <c r="B53" s="442" t="s">
        <v>508</v>
      </c>
      <c r="C53" s="560">
        <f>C49/C50</f>
        <v>0.46281701192108543</v>
      </c>
      <c r="D53" s="560">
        <f t="shared" ref="D53:AM53" si="3">D49/D50</f>
        <v>0.55283679927667273</v>
      </c>
      <c r="E53" s="560">
        <f t="shared" si="3"/>
        <v>0.34922257958566499</v>
      </c>
      <c r="F53" s="560">
        <f t="shared" si="3"/>
        <v>0.40653760007096446</v>
      </c>
      <c r="G53" s="560">
        <f t="shared" si="3"/>
        <v>0.37140929710678661</v>
      </c>
      <c r="H53" s="560">
        <f t="shared" si="3"/>
        <v>0.22980642402015053</v>
      </c>
      <c r="I53" s="560">
        <f t="shared" si="3"/>
        <v>0.30262362122035391</v>
      </c>
      <c r="J53" s="560">
        <f t="shared" si="3"/>
        <v>0.37611473722567074</v>
      </c>
      <c r="K53" s="560">
        <f t="shared" si="3"/>
        <v>0.47489583756195314</v>
      </c>
      <c r="L53" s="560">
        <f t="shared" si="3"/>
        <v>0.22708730701380719</v>
      </c>
      <c r="M53" s="560">
        <f t="shared" si="3"/>
        <v>0.25977359712313403</v>
      </c>
      <c r="N53" s="560">
        <f t="shared" si="3"/>
        <v>0.43309022293767463</v>
      </c>
      <c r="O53" s="560">
        <f t="shared" si="3"/>
        <v>0.41214747684971748</v>
      </c>
      <c r="P53" s="560">
        <f t="shared" si="3"/>
        <v>0.42736400625670667</v>
      </c>
      <c r="Q53" s="560">
        <f t="shared" si="3"/>
        <v>0.3490646058149946</v>
      </c>
      <c r="R53" s="560">
        <f t="shared" si="3"/>
        <v>0.35459061482336141</v>
      </c>
      <c r="S53" s="560">
        <f t="shared" si="3"/>
        <v>0.36960928534959081</v>
      </c>
      <c r="T53" s="560">
        <f t="shared" si="3"/>
        <v>0.3382058470164197</v>
      </c>
      <c r="U53" s="560">
        <f t="shared" si="3"/>
        <v>0.28701210064192428</v>
      </c>
      <c r="V53" s="560">
        <f t="shared" si="3"/>
        <v>0.44008047833602537</v>
      </c>
      <c r="W53" s="560">
        <f t="shared" si="3"/>
        <v>0.45254444185422144</v>
      </c>
      <c r="X53" s="560">
        <f t="shared" si="3"/>
        <v>0.34508960617223394</v>
      </c>
      <c r="Y53" s="560">
        <f t="shared" si="3"/>
        <v>0.50225222914251122</v>
      </c>
      <c r="Z53" s="560">
        <f t="shared" si="3"/>
        <v>0.63869059435423037</v>
      </c>
      <c r="AA53" s="560">
        <f t="shared" si="3"/>
        <v>0.66269133264451807</v>
      </c>
      <c r="AB53" s="560">
        <f t="shared" si="3"/>
        <v>0.64194116832376014</v>
      </c>
      <c r="AC53" s="560">
        <f t="shared" si="3"/>
        <v>0.80714958301784245</v>
      </c>
      <c r="AD53" s="560">
        <f t="shared" si="3"/>
        <v>0.46804220028468663</v>
      </c>
      <c r="AE53" s="560">
        <f t="shared" si="3"/>
        <v>0.51350681958422884</v>
      </c>
      <c r="AF53" s="560">
        <f t="shared" si="3"/>
        <v>0.67128302433043063</v>
      </c>
      <c r="AG53" s="560">
        <f t="shared" si="3"/>
        <v>0.71788297406553381</v>
      </c>
      <c r="AH53" s="560">
        <f t="shared" si="3"/>
        <v>0.5930750876211619</v>
      </c>
      <c r="AI53" s="560">
        <f t="shared" si="3"/>
        <v>0.58308705773580549</v>
      </c>
      <c r="AJ53" s="560">
        <f t="shared" si="3"/>
        <v>0.60825880705367585</v>
      </c>
      <c r="AK53" s="560">
        <f t="shared" si="3"/>
        <v>0.55311513246883914</v>
      </c>
      <c r="AL53" s="560">
        <f t="shared" si="3"/>
        <v>0</v>
      </c>
      <c r="AM53" s="560">
        <f t="shared" si="3"/>
        <v>0.38543615857337138</v>
      </c>
      <c r="AN53" s="310"/>
      <c r="AO53" s="310"/>
      <c r="AP53" s="311"/>
      <c r="AQ53" s="311"/>
      <c r="AR53" s="311"/>
      <c r="AS53" s="311"/>
      <c r="AT53" s="311"/>
      <c r="AU53" s="311"/>
      <c r="AV53" s="311"/>
      <c r="AW53" s="311"/>
      <c r="AX53" s="311"/>
      <c r="AY53" s="311"/>
      <c r="AZ53" s="311"/>
      <c r="BA53" s="311"/>
      <c r="BB53" s="311"/>
      <c r="BC53" s="311"/>
      <c r="BD53" s="311"/>
      <c r="BE53" s="311"/>
      <c r="BF53" s="41"/>
      <c r="BG53" s="475"/>
      <c r="BH53" s="480"/>
      <c r="BI53" s="480"/>
    </row>
    <row r="54" spans="1:61" s="420" customFormat="1">
      <c r="A54" s="717" t="s">
        <v>152</v>
      </c>
      <c r="B54" s="717"/>
      <c r="C54" s="560"/>
      <c r="D54" s="560"/>
      <c r="E54" s="560"/>
      <c r="F54" s="560"/>
      <c r="G54" s="560"/>
      <c r="H54" s="560"/>
      <c r="I54" s="560"/>
      <c r="J54" s="560"/>
      <c r="K54" s="560"/>
      <c r="L54" s="560"/>
      <c r="M54" s="560"/>
      <c r="N54" s="560"/>
      <c r="O54" s="560"/>
      <c r="P54" s="560"/>
      <c r="Q54" s="560"/>
      <c r="R54" s="560"/>
      <c r="S54" s="560"/>
      <c r="T54" s="560"/>
      <c r="U54" s="560"/>
      <c r="V54" s="560"/>
      <c r="W54" s="560"/>
      <c r="X54" s="560"/>
      <c r="Y54" s="560"/>
      <c r="Z54" s="560"/>
      <c r="AA54" s="560"/>
      <c r="AB54" s="560"/>
      <c r="AC54" s="560"/>
      <c r="AD54" s="560"/>
      <c r="AE54" s="560"/>
      <c r="AF54" s="560"/>
      <c r="AG54" s="560"/>
      <c r="AH54" s="560"/>
      <c r="AI54" s="560"/>
      <c r="AJ54" s="560"/>
      <c r="AK54" s="560"/>
      <c r="AL54" s="560"/>
      <c r="AM54" s="560"/>
      <c r="AN54" s="310"/>
      <c r="AO54" s="310"/>
      <c r="AP54" s="311"/>
      <c r="AQ54" s="311"/>
      <c r="AR54" s="311"/>
      <c r="AS54" s="311"/>
      <c r="AT54" s="311"/>
      <c r="AU54" s="311"/>
      <c r="AV54" s="311"/>
      <c r="AW54" s="311"/>
      <c r="AX54" s="311"/>
      <c r="AY54" s="311"/>
      <c r="AZ54" s="311"/>
      <c r="BA54" s="311"/>
      <c r="BB54" s="311"/>
      <c r="BC54" s="311"/>
      <c r="BD54" s="311"/>
      <c r="BE54" s="311"/>
      <c r="BF54" s="41"/>
      <c r="BG54" s="475"/>
      <c r="BH54" s="480"/>
      <c r="BI54" s="480"/>
    </row>
    <row r="55" spans="1:61" s="420" customFormat="1">
      <c r="A55" s="289"/>
      <c r="B55" s="289"/>
      <c r="C55" s="560"/>
      <c r="D55" s="560"/>
      <c r="E55" s="560"/>
      <c r="F55" s="560"/>
      <c r="G55" s="560"/>
      <c r="H55" s="560"/>
      <c r="I55" s="560"/>
      <c r="J55" s="560"/>
      <c r="K55" s="560"/>
      <c r="L55" s="560"/>
      <c r="M55" s="560"/>
      <c r="N55" s="560"/>
      <c r="O55" s="560"/>
      <c r="P55" s="560"/>
      <c r="Q55" s="560"/>
      <c r="R55" s="560"/>
      <c r="S55" s="560"/>
      <c r="T55" s="560"/>
      <c r="U55" s="560"/>
      <c r="V55" s="560"/>
      <c r="W55" s="560"/>
      <c r="X55" s="560"/>
      <c r="Y55" s="560"/>
      <c r="Z55" s="560"/>
      <c r="AA55" s="560"/>
      <c r="AB55" s="560"/>
      <c r="AC55" s="560"/>
      <c r="AD55" s="560"/>
      <c r="AE55" s="560"/>
      <c r="AF55" s="560"/>
      <c r="AG55" s="560"/>
      <c r="AH55" s="560"/>
      <c r="AI55" s="560"/>
      <c r="AJ55" s="560"/>
      <c r="AK55" s="560"/>
      <c r="AL55" s="560"/>
      <c r="AM55" s="560"/>
      <c r="AN55" s="310"/>
      <c r="AO55" s="310"/>
      <c r="AP55" s="311"/>
      <c r="AQ55" s="311"/>
      <c r="AR55" s="311"/>
      <c r="AS55" s="311"/>
      <c r="AT55" s="311"/>
      <c r="AU55" s="311"/>
      <c r="AV55" s="311"/>
      <c r="AW55" s="311"/>
      <c r="AX55" s="311"/>
      <c r="AY55" s="311"/>
      <c r="AZ55" s="311"/>
      <c r="BA55" s="311"/>
      <c r="BB55" s="311"/>
      <c r="BC55" s="311"/>
      <c r="BD55" s="311"/>
      <c r="BE55" s="311"/>
      <c r="BF55" s="41"/>
      <c r="BG55" s="475"/>
      <c r="BH55" s="480"/>
      <c r="BI55" s="480"/>
    </row>
    <row r="56" spans="1:61" s="420" customFormat="1">
      <c r="A56" s="289"/>
      <c r="B56" s="289"/>
      <c r="C56" s="560"/>
      <c r="D56" s="560"/>
      <c r="E56" s="560"/>
      <c r="F56" s="560"/>
      <c r="G56" s="560"/>
      <c r="H56" s="560"/>
      <c r="I56" s="560"/>
      <c r="J56" s="560"/>
      <c r="K56" s="560"/>
      <c r="L56" s="560"/>
      <c r="M56" s="560"/>
      <c r="N56" s="560"/>
      <c r="O56" s="560"/>
      <c r="P56" s="560"/>
      <c r="Q56" s="560"/>
      <c r="R56" s="560"/>
      <c r="S56" s="560"/>
      <c r="T56" s="560"/>
      <c r="U56" s="560"/>
      <c r="V56" s="560"/>
      <c r="W56" s="560"/>
      <c r="X56" s="560"/>
      <c r="Y56" s="560"/>
      <c r="Z56" s="560"/>
      <c r="AA56" s="560"/>
      <c r="AB56" s="560"/>
      <c r="AC56" s="560"/>
      <c r="AD56" s="560"/>
      <c r="AE56" s="560"/>
      <c r="AF56" s="560"/>
      <c r="AG56" s="560"/>
      <c r="AH56" s="560"/>
      <c r="AI56" s="560"/>
      <c r="AJ56" s="560"/>
      <c r="AK56" s="560"/>
      <c r="AL56" s="560"/>
      <c r="AM56" s="560"/>
      <c r="AN56" s="310"/>
      <c r="AO56" s="310"/>
      <c r="AP56" s="311"/>
      <c r="AQ56" s="311"/>
      <c r="AR56" s="311"/>
      <c r="AS56" s="311"/>
      <c r="AT56" s="311"/>
      <c r="AU56" s="311"/>
      <c r="AV56" s="311"/>
      <c r="AW56" s="311"/>
      <c r="AX56" s="311"/>
      <c r="AY56" s="311"/>
      <c r="AZ56" s="311"/>
      <c r="BA56" s="311"/>
      <c r="BB56" s="311"/>
      <c r="BC56" s="311"/>
      <c r="BD56" s="311"/>
      <c r="BE56" s="311"/>
      <c r="BF56" s="41"/>
      <c r="BG56" s="475"/>
      <c r="BH56" s="480"/>
      <c r="BI56" s="480"/>
    </row>
    <row r="57" spans="1:61" s="420" customFormat="1">
      <c r="A57" s="289"/>
      <c r="B57" s="289" t="s">
        <v>81</v>
      </c>
      <c r="C57" s="560">
        <f>C44/C50</f>
        <v>0.10584673112106369</v>
      </c>
      <c r="D57" s="560">
        <f t="shared" ref="D57:AM57" si="4">D44/D50</f>
        <v>0.16325723327305605</v>
      </c>
      <c r="E57" s="560">
        <f t="shared" si="4"/>
        <v>0.13501986155781542</v>
      </c>
      <c r="F57" s="560">
        <f t="shared" si="4"/>
        <v>0.27099549819262414</v>
      </c>
      <c r="G57" s="560">
        <f t="shared" si="4"/>
        <v>0.16061016995821603</v>
      </c>
      <c r="H57" s="560">
        <f t="shared" si="4"/>
        <v>5.6966483290848427E-2</v>
      </c>
      <c r="I57" s="560">
        <f t="shared" si="4"/>
        <v>7.2874304439811237E-3</v>
      </c>
      <c r="J57" s="560">
        <f t="shared" si="4"/>
        <v>0.20646691427950417</v>
      </c>
      <c r="K57" s="560">
        <f t="shared" si="4"/>
        <v>0.18589443150743068</v>
      </c>
      <c r="L57" s="560">
        <f t="shared" si="4"/>
        <v>4.0472458559472881E-2</v>
      </c>
      <c r="M57" s="560">
        <f t="shared" si="4"/>
        <v>0.12414578587699317</v>
      </c>
      <c r="N57" s="560">
        <f t="shared" si="4"/>
        <v>0.24059007107277366</v>
      </c>
      <c r="O57" s="560">
        <f t="shared" si="4"/>
        <v>0.195279054757169</v>
      </c>
      <c r="P57" s="560">
        <f t="shared" si="4"/>
        <v>0.20831542838059833</v>
      </c>
      <c r="Q57" s="560">
        <f t="shared" si="4"/>
        <v>0.10825361670043825</v>
      </c>
      <c r="R57" s="560">
        <f t="shared" si="4"/>
        <v>7.1727885910185002E-2</v>
      </c>
      <c r="S57" s="560">
        <f t="shared" si="4"/>
        <v>0.19809217610215502</v>
      </c>
      <c r="T57" s="560">
        <f t="shared" si="4"/>
        <v>0.31291549859831796</v>
      </c>
      <c r="U57" s="560">
        <f t="shared" si="4"/>
        <v>0.25461152512358887</v>
      </c>
      <c r="V57" s="560">
        <f t="shared" si="4"/>
        <v>0.20784663776247556</v>
      </c>
      <c r="W57" s="560">
        <f t="shared" si="4"/>
        <v>0.33872757555536642</v>
      </c>
      <c r="X57" s="560">
        <f t="shared" si="4"/>
        <v>2.2192717538978855E-2</v>
      </c>
      <c r="Y57" s="560">
        <f t="shared" si="4"/>
        <v>0.11754173549903037</v>
      </c>
      <c r="Z57" s="560">
        <f t="shared" si="4"/>
        <v>0.47148131972843133</v>
      </c>
      <c r="AA57" s="560">
        <f t="shared" si="4"/>
        <v>0.42785248080016192</v>
      </c>
      <c r="AB57" s="560">
        <f t="shared" si="4"/>
        <v>0.30773919730588684</v>
      </c>
      <c r="AC57" s="560">
        <f t="shared" si="4"/>
        <v>5.3927218119864694E-2</v>
      </c>
      <c r="AD57" s="560">
        <f t="shared" si="4"/>
        <v>0.23910355560162574</v>
      </c>
      <c r="AE57" s="560">
        <f t="shared" si="4"/>
        <v>0.13993914505181182</v>
      </c>
      <c r="AF57" s="560">
        <f t="shared" si="4"/>
        <v>0.36390342760476391</v>
      </c>
      <c r="AG57" s="560">
        <f t="shared" si="4"/>
        <v>0.52966884424368033</v>
      </c>
      <c r="AH57" s="560">
        <f t="shared" si="4"/>
        <v>0.47641730689111667</v>
      </c>
      <c r="AI57" s="560">
        <f t="shared" si="4"/>
        <v>0.47478082847661346</v>
      </c>
      <c r="AJ57" s="560">
        <f t="shared" si="4"/>
        <v>0.35965210692297156</v>
      </c>
      <c r="AK57" s="560">
        <f t="shared" si="4"/>
        <v>0.25933765762950345</v>
      </c>
      <c r="AL57" s="560">
        <f t="shared" si="4"/>
        <v>0</v>
      </c>
      <c r="AM57" s="560">
        <f t="shared" si="4"/>
        <v>1.2081147683466773E-2</v>
      </c>
      <c r="AN57" s="310"/>
      <c r="AO57" s="310"/>
      <c r="AP57" s="311"/>
      <c r="AQ57" s="311"/>
      <c r="AR57" s="311"/>
      <c r="AS57" s="311"/>
      <c r="AT57" s="311"/>
      <c r="AU57" s="311"/>
      <c r="AV57" s="311"/>
      <c r="AW57" s="311"/>
      <c r="AX57" s="311"/>
      <c r="AY57" s="311"/>
      <c r="AZ57" s="311"/>
      <c r="BA57" s="311"/>
      <c r="BB57" s="311"/>
      <c r="BC57" s="311"/>
      <c r="BD57" s="311"/>
      <c r="BE57" s="311"/>
      <c r="BF57" s="41"/>
      <c r="BG57" s="475"/>
      <c r="BH57" s="480"/>
      <c r="BI57" s="480"/>
    </row>
    <row r="58" spans="1:61" s="420" customFormat="1">
      <c r="A58" s="717" t="s">
        <v>153</v>
      </c>
      <c r="B58" s="717"/>
      <c r="C58" s="310"/>
      <c r="D58" s="310"/>
      <c r="E58" s="310"/>
      <c r="F58" s="310"/>
      <c r="G58" s="310"/>
      <c r="H58" s="310"/>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0"/>
      <c r="AJ58" s="310"/>
      <c r="AK58" s="310"/>
      <c r="AL58" s="310"/>
      <c r="AM58" s="310"/>
      <c r="AN58" s="310"/>
      <c r="AO58" s="310"/>
      <c r="AP58" s="311"/>
      <c r="AQ58" s="311"/>
      <c r="AR58" s="311"/>
      <c r="AS58" s="311"/>
      <c r="AT58" s="311"/>
      <c r="AU58" s="311"/>
      <c r="AV58" s="311"/>
      <c r="AW58" s="311"/>
      <c r="AX58" s="311"/>
      <c r="AY58" s="311"/>
      <c r="AZ58" s="311"/>
      <c r="BA58" s="311"/>
      <c r="BB58" s="311"/>
      <c r="BC58" s="311"/>
      <c r="BD58" s="311"/>
      <c r="BE58" s="311"/>
      <c r="BF58" s="41"/>
      <c r="BG58" s="475"/>
      <c r="BH58" s="477"/>
      <c r="BI58" s="477"/>
    </row>
    <row r="59" spans="1:61" s="420" customFormat="1">
      <c r="A59" s="426"/>
      <c r="C59" s="443"/>
      <c r="D59" s="443"/>
      <c r="E59" s="443"/>
      <c r="F59" s="444"/>
      <c r="G59" s="443"/>
      <c r="H59" s="443"/>
      <c r="I59" s="443"/>
      <c r="J59" s="443"/>
      <c r="K59" s="443"/>
      <c r="L59" s="443"/>
      <c r="M59" s="443"/>
      <c r="N59" s="443"/>
      <c r="O59" s="443"/>
      <c r="P59" s="443"/>
      <c r="Q59" s="443"/>
      <c r="R59" s="443"/>
      <c r="S59" s="443"/>
      <c r="T59" s="443"/>
      <c r="U59" s="443"/>
      <c r="V59" s="443"/>
      <c r="W59" s="443"/>
      <c r="X59" s="443"/>
      <c r="Y59" s="443"/>
      <c r="Z59" s="443"/>
      <c r="AA59" s="443"/>
      <c r="AB59" s="443"/>
      <c r="AC59" s="443"/>
      <c r="AD59" s="443"/>
      <c r="AE59" s="443"/>
      <c r="AF59" s="443"/>
      <c r="AG59" s="44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5"/>
      <c r="BE59" s="443"/>
      <c r="BG59" s="477"/>
      <c r="BH59" s="477"/>
      <c r="BI59" s="477"/>
    </row>
    <row r="60" spans="1:61">
      <c r="C60" s="312"/>
      <c r="D60" s="312"/>
      <c r="E60" s="312"/>
      <c r="F60" s="313"/>
      <c r="G60" s="312"/>
      <c r="H60" s="312"/>
      <c r="I60" s="312"/>
      <c r="J60" s="312"/>
      <c r="K60" s="312"/>
      <c r="L60" s="312"/>
      <c r="M60" s="312"/>
      <c r="N60" s="312"/>
      <c r="O60" s="312"/>
      <c r="P60" s="312"/>
      <c r="Q60" s="312"/>
      <c r="R60" s="312"/>
      <c r="S60" s="312"/>
      <c r="T60" s="312"/>
      <c r="U60" s="312"/>
      <c r="V60" s="312"/>
      <c r="W60" s="312"/>
      <c r="X60" s="312"/>
      <c r="Y60" s="312"/>
      <c r="Z60" s="312"/>
      <c r="AA60" s="312"/>
      <c r="AB60" s="312"/>
      <c r="AC60" s="312"/>
      <c r="AD60" s="312"/>
      <c r="AE60" s="312"/>
      <c r="AF60" s="312"/>
      <c r="AG60" s="312"/>
      <c r="AH60" s="312"/>
      <c r="AI60" s="312"/>
      <c r="AJ60" s="312"/>
      <c r="AK60" s="312"/>
      <c r="AL60" s="312"/>
      <c r="AM60" s="312"/>
      <c r="AN60" s="312"/>
      <c r="AO60" s="312"/>
      <c r="AP60" s="312"/>
      <c r="AQ60" s="312"/>
      <c r="AR60" s="312"/>
      <c r="AS60" s="312"/>
      <c r="AT60" s="312"/>
      <c r="AU60" s="312"/>
      <c r="AV60" s="312"/>
      <c r="AW60" s="312"/>
      <c r="AX60" s="312"/>
      <c r="AY60" s="312"/>
      <c r="AZ60" s="312"/>
      <c r="BA60" s="312"/>
      <c r="BB60" s="312"/>
      <c r="BC60" s="312"/>
      <c r="BD60" s="314"/>
      <c r="BE60" s="312"/>
    </row>
    <row r="61" spans="1:61">
      <c r="C61" s="312"/>
      <c r="D61" s="312"/>
      <c r="E61" s="312"/>
      <c r="F61" s="313"/>
      <c r="G61" s="312"/>
      <c r="H61" s="312"/>
      <c r="I61" s="312"/>
      <c r="J61" s="312"/>
      <c r="K61" s="312"/>
      <c r="L61" s="312"/>
      <c r="M61" s="312"/>
      <c r="N61" s="312"/>
      <c r="O61" s="312"/>
      <c r="P61" s="312"/>
      <c r="Q61" s="312"/>
      <c r="R61" s="312"/>
      <c r="S61" s="312"/>
      <c r="T61" s="312"/>
      <c r="U61" s="312"/>
      <c r="V61" s="312"/>
      <c r="W61" s="312"/>
      <c r="X61" s="312"/>
      <c r="Y61" s="312"/>
      <c r="Z61" s="312"/>
      <c r="AA61" s="312"/>
      <c r="AB61" s="312"/>
      <c r="AC61" s="312"/>
      <c r="AD61" s="312"/>
      <c r="AE61" s="312"/>
      <c r="AF61" s="312"/>
      <c r="AG61" s="312"/>
      <c r="AH61" s="312"/>
      <c r="AI61" s="312"/>
      <c r="AJ61" s="312"/>
      <c r="AK61" s="312"/>
      <c r="AL61" s="312"/>
      <c r="AM61" s="312"/>
      <c r="AN61" s="312"/>
      <c r="AO61" s="312"/>
      <c r="AP61" s="312"/>
      <c r="AQ61" s="312"/>
      <c r="AR61" s="312"/>
      <c r="AS61" s="312"/>
      <c r="AT61" s="312"/>
      <c r="AU61" s="312"/>
      <c r="AV61" s="312"/>
      <c r="AW61" s="312"/>
      <c r="AX61" s="312"/>
      <c r="AY61" s="312"/>
      <c r="AZ61" s="312"/>
      <c r="BA61" s="312"/>
      <c r="BB61" s="312"/>
      <c r="BC61" s="312"/>
      <c r="BD61" s="314"/>
      <c r="BE61" s="312"/>
    </row>
    <row r="62" spans="1:61">
      <c r="C62" s="312"/>
      <c r="D62" s="312"/>
      <c r="E62" s="312"/>
      <c r="F62" s="313"/>
      <c r="G62" s="312"/>
      <c r="H62" s="312"/>
      <c r="I62" s="312"/>
      <c r="J62" s="312"/>
      <c r="K62" s="312"/>
      <c r="L62" s="312"/>
      <c r="M62" s="312"/>
      <c r="N62" s="312"/>
      <c r="O62" s="312"/>
      <c r="P62" s="312"/>
      <c r="Q62" s="312"/>
      <c r="R62" s="312"/>
      <c r="S62" s="312"/>
      <c r="T62" s="312"/>
      <c r="U62" s="312"/>
      <c r="V62" s="312"/>
      <c r="W62" s="312"/>
      <c r="X62" s="312"/>
      <c r="Y62" s="312"/>
      <c r="Z62" s="312"/>
      <c r="AA62" s="312"/>
      <c r="AB62" s="312"/>
      <c r="AC62" s="312"/>
      <c r="AD62" s="312"/>
      <c r="AE62" s="312"/>
      <c r="AF62" s="312"/>
      <c r="AG62" s="312"/>
      <c r="AH62" s="312"/>
      <c r="AI62" s="312"/>
      <c r="AJ62" s="312"/>
      <c r="AK62" s="312"/>
      <c r="AL62" s="312"/>
      <c r="AM62" s="312"/>
      <c r="AN62" s="312"/>
      <c r="AO62" s="312"/>
      <c r="AP62" s="312"/>
      <c r="AQ62" s="312"/>
      <c r="AR62" s="312"/>
      <c r="AS62" s="312"/>
      <c r="AT62" s="312"/>
      <c r="AU62" s="312"/>
      <c r="AV62" s="312"/>
      <c r="AW62" s="312"/>
      <c r="AX62" s="312"/>
      <c r="AY62" s="312"/>
      <c r="AZ62" s="312"/>
      <c r="BA62" s="312"/>
      <c r="BB62" s="312"/>
      <c r="BC62" s="312"/>
      <c r="BD62" s="314"/>
      <c r="BE62" s="312"/>
    </row>
  </sheetData>
  <sheetProtection sheet="1"/>
  <mergeCells count="2">
    <mergeCell ref="A54:B54"/>
    <mergeCell ref="A58:B58"/>
  </mergeCells>
  <phoneticPr fontId="1"/>
  <printOptions horizontalCentered="1"/>
  <pageMargins left="0.47244094488188981" right="0.31496062992125984" top="0.78740157480314965" bottom="0.47244094488188981" header="0.51181102362204722" footer="0.27559055118110237"/>
  <pageSetup paperSize="9" scale="62" fitToWidth="0" orientation="landscape" blackAndWhite="1" r:id="rId1"/>
  <headerFooter scaleWithDoc="0" alignWithMargins="0">
    <oddFooter>&amp;C&amp;9&amp;P／&amp;N&amp;R&amp;9&amp;F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説明</vt:lpstr>
      <vt:lpstr>前提</vt:lpstr>
      <vt:lpstr>測定表</vt:lpstr>
      <vt:lpstr>自給率</vt:lpstr>
      <vt:lpstr>消費転換率</vt:lpstr>
      <vt:lpstr>結果</vt:lpstr>
      <vt:lpstr>結果 (詳細)</vt:lpstr>
      <vt:lpstr>ﾌﾛｰﾁｬｰﾄ</vt:lpstr>
      <vt:lpstr>取引基本表</vt:lpstr>
      <vt:lpstr>投入係数表</vt:lpstr>
      <vt:lpstr>逆行列係数表</vt:lpstr>
      <vt:lpstr>その他の係数</vt:lpstr>
      <vt:lpstr>家計27</vt:lpstr>
      <vt:lpstr>ﾌﾛｰﾁｬｰﾄ!Print_Area</vt:lpstr>
      <vt:lpstr>家計27!Print_Area</vt:lpstr>
      <vt:lpstr>逆行列係数表!Print_Area</vt:lpstr>
      <vt:lpstr>消費転換率!Print_Area</vt:lpstr>
      <vt:lpstr>説明!Print_Area</vt:lpstr>
      <vt:lpstr>測定表!Print_Area</vt:lpstr>
      <vt:lpstr>家計27!Print_Titles</vt:lpstr>
      <vt:lpstr>逆行列係数表!Print_Titles</vt:lpstr>
      <vt:lpstr>取引基本表!Print_Titles</vt:lpstr>
      <vt:lpstr>消費転換率!Print_Titles</vt:lpstr>
      <vt:lpstr>測定表!Print_Titles</vt:lpstr>
      <vt:lpstr>投入係数表!Print_Titles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revision/>
  <cp:lastPrinted>2021-06-25T05:20:30Z</cp:lastPrinted>
  <dcterms:created xsi:type="dcterms:W3CDTF">1998-09-09T07:00:14Z</dcterms:created>
  <dcterms:modified xsi:type="dcterms:W3CDTF">2021-06-29T07:54:46Z</dcterms:modified>
</cp:coreProperties>
</file>