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501" lockStructure="1"/>
  <bookViews>
    <workbookView xWindow="-15" yWindow="-15" windowWidth="10800" windowHeight="9810"/>
  </bookViews>
  <sheets>
    <sheet name="法適用_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M6" i="5" l="1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AI10" i="4" s="1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0" i="5" s="1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Y10" i="4"/>
  <c r="AQ10" i="4"/>
  <c r="Z10" i="4"/>
  <c r="R10" i="4"/>
  <c r="J10" i="4"/>
  <c r="B10" i="4"/>
  <c r="AY8" i="4"/>
  <c r="AQ8" i="4"/>
  <c r="AI8" i="4"/>
  <c r="Z8" i="4"/>
  <c r="R8" i="4"/>
  <c r="J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<sst xmlns="http://schemas.openxmlformats.org/spreadsheetml/2006/main" count="217" uniqueCount="107">
  <si>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</si>
  <si>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</si>
  <si>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</si>
  <si>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</si>
  <si>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</si>
  <si>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</si>
  <si>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</si>
  <si>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</si>
  <si>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</si>
  <si>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</si>
  <si>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</si>
  <si>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</si>
  <si>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</si>
  <si>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</si>
  <si>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</si>
  <si>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</si>
  <si>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</si>
  <si>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</si>
  <si>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</si>
  <si>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</si>
  <si>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</si>
  <si>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</si>
  <si>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</si>
  <si>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</si>
  <si>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</si>
  <si>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「経常損益」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</si>
  <si>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</si>
  <si>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</si>
  <si>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</si>
  <si>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</si>
  <si>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</si>
  <si>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</si>
  <si>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</si>
  <si>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</si>
  <si>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</si>
  <si>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</si>
  <si>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</si>
  <si>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「管路の経年化の状況」</t>
    <rPh sb="1" eb="3">
      <t>カンロ</t>
    </rPh>
    <rPh sb="4" eb="7">
      <t>ケイネンカ</t>
    </rPh>
    <rPh sb="8" eb="10">
      <t>ジョウキョウ</t>
    </rPh>
    <phoneticPr fontId="4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</si>
  <si>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4"/>
  </si>
  <si>
    <t>※　平成22年度から平成25年度における各指標の類似団体平均値は、当時の事業数を基に算出していますが、管路経年化率及び管路更新率については、平成26年度の事業数を基に類似団体平均値を算出しています。</t>
    <phoneticPr fontId="4"/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</si>
  <si>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</si>
  <si>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</si>
  <si>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</si>
  <si>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</si>
  <si>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</si>
  <si>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</si>
  <si>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</si>
  <si>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</si>
  <si>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</si>
  <si>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</si>
  <si>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</si>
  <si>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</si>
  <si>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</si>
  <si>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</si>
  <si>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</si>
  <si>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</si>
  <si>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</si>
  <si>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</si>
  <si>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</si>
  <si>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</si>
  <si>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</si>
  <si>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</si>
  <si>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</si>
  <si>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</si>
  <si>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</si>
  <si>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</si>
  <si>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</si>
  <si>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</si>
  <si>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</si>
  <si>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</si>
  <si>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</si>
  <si>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</si>
  <si>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</si>
  <si>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</si>
  <si>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</si>
  <si>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</si>
  <si>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</si>
  <si>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</si>
  <si>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</si>
  <si>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</si>
  <si>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</si>
  <si>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</si>
  <si>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</si>
  <si>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</si>
  <si>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</si>
  <si>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</si>
  <si>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</si>
  <si>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</si>
  <si>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</si>
  <si>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</si>
  <si>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</si>
  <si>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</si>
  <si>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</si>
  <si>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千葉県　香取市</t>
  </si>
  <si>
    <t>法適用</t>
  </si>
  <si>
    <t>水道事業</t>
  </si>
  <si>
    <t>末端給水事業</t>
  </si>
  <si>
    <t>A4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</si>
  <si>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</si>
  <si>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</si>
  <si>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</si>
  <si>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</si>
  <si>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</si>
  <si>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</si>
  <si>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施設の老朽化を示す指標は、①、②とも、平均値を上回る結果となっており、当市の施設の老朽化が進んでいることを示している。
　当市は、東日本大震災による甚大な被害を被っていることから、管路更新率③は、本格的な復旧が進んだH24以降、平均値を上回ることとなった。</t>
    <rPh sb="1" eb="3">
      <t>シセツ</t>
    </rPh>
    <rPh sb="4" eb="7">
      <t>ロウキュウカ</t>
    </rPh>
    <rPh sb="8" eb="9">
      <t>シメ</t>
    </rPh>
    <rPh sb="10" eb="12">
      <t>シヒョウ</t>
    </rPh>
    <rPh sb="20" eb="23">
      <t>ヘイキンチ</t>
    </rPh>
    <rPh sb="24" eb="26">
      <t>ウワマワ</t>
    </rPh>
    <rPh sb="27" eb="29">
      <t>ケッカ</t>
    </rPh>
    <rPh sb="36" eb="38">
      <t>トウシ</t>
    </rPh>
    <rPh sb="39" eb="41">
      <t>シセツ</t>
    </rPh>
    <rPh sb="42" eb="45">
      <t>ロウキュウカ</t>
    </rPh>
    <rPh sb="46" eb="47">
      <t>スス</t>
    </rPh>
    <rPh sb="54" eb="55">
      <t>シメ</t>
    </rPh>
    <rPh sb="62" eb="64">
      <t>トウシ</t>
    </rPh>
    <rPh sb="66" eb="67">
      <t>ヒガシ</t>
    </rPh>
    <rPh sb="67" eb="69">
      <t>ニホン</t>
    </rPh>
    <rPh sb="69" eb="72">
      <t>ダイシンサイ</t>
    </rPh>
    <rPh sb="75" eb="77">
      <t>ジンダイ</t>
    </rPh>
    <rPh sb="78" eb="80">
      <t>ヒガイ</t>
    </rPh>
    <rPh sb="81" eb="82">
      <t>コウム</t>
    </rPh>
    <rPh sb="99" eb="102">
      <t>ホンカクテキ</t>
    </rPh>
    <rPh sb="103" eb="105">
      <t>フッキュウ</t>
    </rPh>
    <rPh sb="106" eb="107">
      <t>スス</t>
    </rPh>
    <rPh sb="112" eb="114">
      <t>イコウ</t>
    </rPh>
    <rPh sb="115" eb="118">
      <t>ヘイキンチ</t>
    </rPh>
    <rPh sb="119" eb="121">
      <t>ウワマワ</t>
    </rPh>
    <phoneticPr fontId="4"/>
  </si>
  <si>
    <t>　流動比率が低いことや、企業債残高対給水収益比率が高いこと、施設の老朽化が高いことから、今後の施設更新の財源の確保や短期流動性を高めるため、適正な水道料金の見直しが必要となってくる。</t>
    <rPh sb="1" eb="3">
      <t>リュウドウ</t>
    </rPh>
    <rPh sb="3" eb="5">
      <t>ヒリツ</t>
    </rPh>
    <rPh sb="6" eb="7">
      <t>ヒク</t>
    </rPh>
    <rPh sb="25" eb="26">
      <t>タカ</t>
    </rPh>
    <rPh sb="30" eb="32">
      <t>シセツ</t>
    </rPh>
    <rPh sb="33" eb="36">
      <t>ロウキュウカ</t>
    </rPh>
    <rPh sb="37" eb="38">
      <t>タカ</t>
    </rPh>
    <rPh sb="44" eb="46">
      <t>コンゴ</t>
    </rPh>
    <rPh sb="47" eb="49">
      <t>シセツ</t>
    </rPh>
    <rPh sb="49" eb="51">
      <t>コウシン</t>
    </rPh>
    <rPh sb="52" eb="54">
      <t>ザイゲン</t>
    </rPh>
    <rPh sb="55" eb="57">
      <t>カクホ</t>
    </rPh>
    <rPh sb="58" eb="60">
      <t>タンキ</t>
    </rPh>
    <rPh sb="60" eb="63">
      <t>リュウドウセイ</t>
    </rPh>
    <rPh sb="64" eb="65">
      <t>タカ</t>
    </rPh>
    <rPh sb="70" eb="72">
      <t>テキセイ</t>
    </rPh>
    <rPh sb="73" eb="75">
      <t>スイドウ</t>
    </rPh>
    <rPh sb="75" eb="77">
      <t>リョウキン</t>
    </rPh>
    <rPh sb="78" eb="80">
      <t>ミナオ</t>
    </rPh>
    <rPh sb="82" eb="84">
      <t>ヒツヨウ</t>
    </rPh>
    <phoneticPr fontId="4"/>
  </si>
  <si>
    <t>　経常収支比率①は、平均値を上回り良好といえるものの、料金回収率⑤が100％を下回っており、繰出金等の外部資金に依存した体質となっている。また、新会計制度に移行後の流動比率③の数値が、平均値及び100％を大きく下回っているのは、企業債残高対給水収益比率④の数値が、平均値よりも大幅に悪いことが大きく影響している。このことは、適正な設備投資（規模）にないといえ、また、適正な給水収益となっていないともいえる。施設利用率⑦は平均より良いものの、有収率⑧が平均値を下回っている上に、年々減少傾向にあり、給水原価⑥の数値が悪い一因ともなっている。
　</t>
    <rPh sb="1" eb="3">
      <t>ケイジョウ</t>
    </rPh>
    <rPh sb="3" eb="5">
      <t>シュウシ</t>
    </rPh>
    <rPh sb="5" eb="7">
      <t>ヒリツ</t>
    </rPh>
    <rPh sb="10" eb="13">
      <t>ヘイキンチ</t>
    </rPh>
    <rPh sb="14" eb="16">
      <t>ウワマワ</t>
    </rPh>
    <rPh sb="17" eb="19">
      <t>リョウコウ</t>
    </rPh>
    <rPh sb="27" eb="29">
      <t>リョウキン</t>
    </rPh>
    <rPh sb="29" eb="31">
      <t>カイシュウ</t>
    </rPh>
    <rPh sb="31" eb="32">
      <t>リツ</t>
    </rPh>
    <rPh sb="39" eb="41">
      <t>シタマワ</t>
    </rPh>
    <rPh sb="46" eb="49">
      <t>クリダシキン</t>
    </rPh>
    <rPh sb="49" eb="50">
      <t>トウ</t>
    </rPh>
    <rPh sb="51" eb="53">
      <t>ガイブ</t>
    </rPh>
    <rPh sb="53" eb="55">
      <t>シキン</t>
    </rPh>
    <rPh sb="56" eb="58">
      <t>イゾン</t>
    </rPh>
    <rPh sb="60" eb="62">
      <t>タイシツ</t>
    </rPh>
    <rPh sb="72" eb="73">
      <t>シン</t>
    </rPh>
    <rPh sb="73" eb="75">
      <t>カイケイ</t>
    </rPh>
    <rPh sb="75" eb="77">
      <t>セイド</t>
    </rPh>
    <rPh sb="78" eb="80">
      <t>イコウ</t>
    </rPh>
    <rPh sb="80" eb="81">
      <t>ゴ</t>
    </rPh>
    <rPh sb="82" eb="84">
      <t>リュウドウ</t>
    </rPh>
    <rPh sb="84" eb="86">
      <t>ヒリツ</t>
    </rPh>
    <rPh sb="88" eb="90">
      <t>スウチ</t>
    </rPh>
    <rPh sb="92" eb="95">
      <t>ヘイキンチ</t>
    </rPh>
    <rPh sb="95" eb="96">
      <t>オヨ</t>
    </rPh>
    <rPh sb="102" eb="103">
      <t>オオ</t>
    </rPh>
    <rPh sb="105" eb="107">
      <t>シタマワ</t>
    </rPh>
    <rPh sb="114" eb="116">
      <t>キギョウ</t>
    </rPh>
    <rPh sb="116" eb="117">
      <t>サイ</t>
    </rPh>
    <rPh sb="117" eb="119">
      <t>ザンダカ</t>
    </rPh>
    <rPh sb="119" eb="120">
      <t>タイ</t>
    </rPh>
    <rPh sb="120" eb="122">
      <t>キュウスイ</t>
    </rPh>
    <rPh sb="122" eb="124">
      <t>シュウエキ</t>
    </rPh>
    <rPh sb="124" eb="126">
      <t>ヒリツ</t>
    </rPh>
    <rPh sb="128" eb="130">
      <t>スウチ</t>
    </rPh>
    <rPh sb="132" eb="135">
      <t>ヘイキンチ</t>
    </rPh>
    <rPh sb="138" eb="140">
      <t>オオハバ</t>
    </rPh>
    <rPh sb="141" eb="142">
      <t>ワル</t>
    </rPh>
    <rPh sb="146" eb="147">
      <t>オオ</t>
    </rPh>
    <rPh sb="149" eb="151">
      <t>エイキョウ</t>
    </rPh>
    <rPh sb="162" eb="164">
      <t>テキセイ</t>
    </rPh>
    <rPh sb="170" eb="172">
      <t>キボ</t>
    </rPh>
    <rPh sb="203" eb="205">
      <t>シセツ</t>
    </rPh>
    <rPh sb="205" eb="207">
      <t>リヨウ</t>
    </rPh>
    <rPh sb="207" eb="208">
      <t>リツ</t>
    </rPh>
    <rPh sb="210" eb="212">
      <t>ヘイキン</t>
    </rPh>
    <rPh sb="214" eb="215">
      <t>ヨ</t>
    </rPh>
    <rPh sb="220" eb="222">
      <t>ユウシュウ</t>
    </rPh>
    <rPh sb="222" eb="223">
      <t>リツ</t>
    </rPh>
    <rPh sb="225" eb="228">
      <t>ヘイキンチ</t>
    </rPh>
    <rPh sb="229" eb="231">
      <t>シタマワ</t>
    </rPh>
    <rPh sb="235" eb="236">
      <t>ウエ</t>
    </rPh>
    <rPh sb="238" eb="240">
      <t>ネンネン</t>
    </rPh>
    <rPh sb="240" eb="242">
      <t>ゲンショウ</t>
    </rPh>
    <rPh sb="242" eb="244">
      <t>ケイコウ</t>
    </rPh>
    <rPh sb="248" eb="250">
      <t>キュウスイ</t>
    </rPh>
    <rPh sb="250" eb="252">
      <t>ゲンカ</t>
    </rPh>
    <rPh sb="254" eb="256">
      <t>スウチ</t>
    </rPh>
    <rPh sb="257" eb="258">
      <t>ワル</t>
    </rPh>
    <rPh sb="259" eb="261">
      <t>イチイン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</si>
</sst>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9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2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177" fontId="5" fillId="0" borderId="5" xfId="0" applyNumberFormat="1" applyFont="1" applyBorder="1" applyAlignment="1" applyProtection="1">
      <alignment horizontal="center" vertical="center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3" xfId="0" applyNumberFormat="1" applyFont="1" applyBorder="1" applyAlignment="1" applyProtection="1">
      <alignment horizontal="center" vertical="center"/>
      <protection hidden="1"/>
    </xf>
    <xf numFmtId="0" fontId="5" fillId="0" borderId="4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3" xfId="0" applyNumberFormat="1" applyFont="1" applyBorder="1" applyAlignment="1" applyProtection="1">
      <alignment horizontal="center" vertical="center"/>
      <protection hidden="1"/>
    </xf>
    <xf numFmtId="176" fontId="5" fillId="0" borderId="4" xfId="0" applyNumberFormat="1" applyFont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6" fontId="5" fillId="0" borderId="5" xfId="0" applyNumberFormat="1" applyFont="1" applyBorder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19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データ!$EC$6:$EG$6</c:f>
              <c:numCache>
                <c:formatCode>#,##0.00;"△"#,##0.00;"-"</c:formatCode>
                <c:ptCount val="5"/>
                <c:pt idx="0">
                  <c:v>0.65</c:v>
                </c:pt>
                <c:pt idx="1">
                  <c:v>0.28000000000000003</c:v>
                </c:pt>
                <c:pt idx="2">
                  <c:v>0.75</c:v>
                </c:pt>
                <c:pt idx="3">
                  <c:v>1.87</c:v>
                </c:pt>
                <c:pt idx="4">
                  <c:v>0.99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494720"/>
        <c:axId val="985009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#,##0.00;"△"#,##0.00;"-"</c:formatCode>
                <c:ptCount val="5"/>
                <c:pt idx="0">
                  <c:v>0.82</c:v>
                </c:pt>
                <c:pt idx="1">
                  <c:v>0.84</c:v>
                </c:pt>
                <c:pt idx="2">
                  <c:v>0.78</c:v>
                </c:pt>
                <c:pt idx="3">
                  <c:v>0.83</c:v>
                </c:pt>
                <c:pt idx="4">
                  <c:v>0.72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494720"/>
        <c:axId val="98500992"/>
      </c:lineChart>
      <c:dateAx>
        <c:axId val="984947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8500992"/>
        <c:crosses val="autoZero"/>
        <c:auto val="1"/>
        <c:lblOffset val="100"/>
        <c:baseTimeUnit val="years"/>
      </c:dateAx>
      <c:valAx>
        <c:axId val="985009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849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データ!$CK$6:$CO$6</c:f>
              <c:numCache>
                <c:formatCode>#,##0.00;"△"#,##0.00;"-"</c:formatCode>
                <c:ptCount val="5"/>
                <c:pt idx="0">
                  <c:v>67.599999999999994</c:v>
                </c:pt>
                <c:pt idx="1">
                  <c:v>64.77</c:v>
                </c:pt>
                <c:pt idx="2">
                  <c:v>64.510000000000005</c:v>
                </c:pt>
                <c:pt idx="3">
                  <c:v>64.680000000000007</c:v>
                </c:pt>
                <c:pt idx="4">
                  <c:v>64.209999999999994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117248"/>
        <c:axId val="1141317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#,##0.00;"△"#,##0.00;"-"</c:formatCode>
                <c:ptCount val="5"/>
                <c:pt idx="0">
                  <c:v>60.83</c:v>
                </c:pt>
                <c:pt idx="1">
                  <c:v>60.04</c:v>
                </c:pt>
                <c:pt idx="2">
                  <c:v>59.88</c:v>
                </c:pt>
                <c:pt idx="3">
                  <c:v>59.68</c:v>
                </c:pt>
                <c:pt idx="4">
                  <c:v>59.17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17248"/>
        <c:axId val="114131712"/>
      </c:lineChart>
      <c:dateAx>
        <c:axId val="1141172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4131712"/>
        <c:crosses val="autoZero"/>
        <c:auto val="1"/>
        <c:lblOffset val="100"/>
        <c:baseTimeUnit val="years"/>
      </c:dateAx>
      <c:valAx>
        <c:axId val="1141317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41172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データ!$CV$6:$CZ$6</c:f>
              <c:numCache>
                <c:formatCode>#,##0.00;"△"#,##0.00;"-"</c:formatCode>
                <c:ptCount val="5"/>
                <c:pt idx="0">
                  <c:v>84.13</c:v>
                </c:pt>
                <c:pt idx="1">
                  <c:v>81.069999999999993</c:v>
                </c:pt>
                <c:pt idx="2">
                  <c:v>82.87</c:v>
                </c:pt>
                <c:pt idx="3">
                  <c:v>82.28</c:v>
                </c:pt>
                <c:pt idx="4">
                  <c:v>81.28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157824"/>
        <c:axId val="11416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#,##0.00;"△"#,##0.00;"-"</c:formatCode>
                <c:ptCount val="5"/>
                <c:pt idx="0">
                  <c:v>87.92</c:v>
                </c:pt>
                <c:pt idx="1">
                  <c:v>87.33</c:v>
                </c:pt>
                <c:pt idx="2">
                  <c:v>87.65</c:v>
                </c:pt>
                <c:pt idx="3">
                  <c:v>87.63</c:v>
                </c:pt>
                <c:pt idx="4">
                  <c:v>87.6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57824"/>
        <c:axId val="114168192"/>
      </c:lineChart>
      <c:dateAx>
        <c:axId val="1141578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4168192"/>
        <c:crosses val="autoZero"/>
        <c:auto val="1"/>
        <c:lblOffset val="100"/>
        <c:baseTimeUnit val="years"/>
      </c:dateAx>
      <c:valAx>
        <c:axId val="11416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41578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データ!$W$6:$AA$6</c:f>
              <c:numCache>
                <c:formatCode>#,##0.00;"△"#,##0.00;"-"</c:formatCode>
                <c:ptCount val="5"/>
                <c:pt idx="0">
                  <c:v>120.9</c:v>
                </c:pt>
                <c:pt idx="1">
                  <c:v>114.11</c:v>
                </c:pt>
                <c:pt idx="2">
                  <c:v>129.9</c:v>
                </c:pt>
                <c:pt idx="3">
                  <c:v>119.96</c:v>
                </c:pt>
                <c:pt idx="4">
                  <c:v>114.94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527104"/>
        <c:axId val="985374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データ!$AB$6:$AF$6</c:f>
              <c:numCache>
                <c:formatCode>#,##0.00;"△"#,##0.00;"-"</c:formatCode>
                <c:ptCount val="5"/>
                <c:pt idx="0">
                  <c:v>108.89</c:v>
                </c:pt>
                <c:pt idx="1">
                  <c:v>107.68</c:v>
                </c:pt>
                <c:pt idx="2">
                  <c:v>108.24</c:v>
                </c:pt>
                <c:pt idx="3">
                  <c:v>107.8</c:v>
                </c:pt>
                <c:pt idx="4">
                  <c:v>111.96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527104"/>
        <c:axId val="98537472"/>
      </c:lineChart>
      <c:dateAx>
        <c:axId val="985271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8537472"/>
        <c:crosses val="autoZero"/>
        <c:auto val="1"/>
        <c:lblOffset val="100"/>
        <c:baseTimeUnit val="years"/>
      </c:dateAx>
      <c:valAx>
        <c:axId val="9853747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85271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データ!$DG$6:$DK$6</c:f>
              <c:numCache>
                <c:formatCode>#,##0.00;"△"#,##0.00;"-"</c:formatCode>
                <c:ptCount val="5"/>
                <c:pt idx="0">
                  <c:v>46.65</c:v>
                </c:pt>
                <c:pt idx="1">
                  <c:v>47.55</c:v>
                </c:pt>
                <c:pt idx="2">
                  <c:v>48.15</c:v>
                </c:pt>
                <c:pt idx="3">
                  <c:v>47.77</c:v>
                </c:pt>
                <c:pt idx="4">
                  <c:v>51.71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559488"/>
        <c:axId val="98561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#,##0.00;"△"#,##0.00;"-"</c:formatCode>
                <c:ptCount val="5"/>
                <c:pt idx="0">
                  <c:v>36.700000000000003</c:v>
                </c:pt>
                <c:pt idx="1">
                  <c:v>37.71</c:v>
                </c:pt>
                <c:pt idx="2">
                  <c:v>38.69</c:v>
                </c:pt>
                <c:pt idx="3">
                  <c:v>39.65</c:v>
                </c:pt>
                <c:pt idx="4">
                  <c:v>45.25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559488"/>
        <c:axId val="98561408"/>
      </c:lineChart>
      <c:dateAx>
        <c:axId val="985594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8561408"/>
        <c:crosses val="autoZero"/>
        <c:auto val="1"/>
        <c:lblOffset val="100"/>
        <c:baseTimeUnit val="years"/>
      </c:dateAx>
      <c:valAx>
        <c:axId val="98561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85594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データ!$DR$6:$DV$6</c:f>
              <c:numCache>
                <c:formatCode>#,##0.00;"△"#,##0.00;"-"</c:formatCode>
                <c:ptCount val="5"/>
                <c:pt idx="0">
                  <c:v>17.920000000000002</c:v>
                </c:pt>
                <c:pt idx="1">
                  <c:v>18.87</c:v>
                </c:pt>
                <c:pt idx="2">
                  <c:v>19.37</c:v>
                </c:pt>
                <c:pt idx="3">
                  <c:v>20.98</c:v>
                </c:pt>
                <c:pt idx="4">
                  <c:v>21.73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731136"/>
        <c:axId val="98733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#,##0.00;"△"#,##0.00;"-"</c:formatCode>
                <c:ptCount val="5"/>
                <c:pt idx="0">
                  <c:v>6.92</c:v>
                </c:pt>
                <c:pt idx="1">
                  <c:v>7.67</c:v>
                </c:pt>
                <c:pt idx="2">
                  <c:v>8.4</c:v>
                </c:pt>
                <c:pt idx="3">
                  <c:v>9.7100000000000009</c:v>
                </c:pt>
                <c:pt idx="4">
                  <c:v>10.71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731136"/>
        <c:axId val="98733056"/>
      </c:lineChart>
      <c:dateAx>
        <c:axId val="987311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8733056"/>
        <c:crosses val="autoZero"/>
        <c:auto val="1"/>
        <c:lblOffset val="100"/>
        <c:baseTimeUnit val="years"/>
      </c:dateAx>
      <c:valAx>
        <c:axId val="98733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87311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データ!$AH$6:$AL$6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759424"/>
        <c:axId val="987613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#,##0.00;"△"#,##0.00;"-"</c:formatCode>
                <c:ptCount val="5"/>
                <c:pt idx="0">
                  <c:v>4.4400000000000004</c:v>
                </c:pt>
                <c:pt idx="1">
                  <c:v>4.67</c:v>
                </c:pt>
                <c:pt idx="2">
                  <c:v>4.46</c:v>
                </c:pt>
                <c:pt idx="3">
                  <c:v>4.3899999999999997</c:v>
                </c:pt>
                <c:pt idx="4">
                  <c:v>0.41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759424"/>
        <c:axId val="98761344"/>
      </c:lineChart>
      <c:dateAx>
        <c:axId val="987594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8761344"/>
        <c:crosses val="autoZero"/>
        <c:auto val="1"/>
        <c:lblOffset val="100"/>
        <c:baseTimeUnit val="years"/>
      </c:dateAx>
      <c:valAx>
        <c:axId val="987613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87594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データ!$AS$6:$AW$6</c:f>
              <c:numCache>
                <c:formatCode>#,##0.00;"△"#,##0.00;"-"</c:formatCode>
                <c:ptCount val="5"/>
                <c:pt idx="0">
                  <c:v>396.29</c:v>
                </c:pt>
                <c:pt idx="1">
                  <c:v>246.15</c:v>
                </c:pt>
                <c:pt idx="2">
                  <c:v>396.58</c:v>
                </c:pt>
                <c:pt idx="3">
                  <c:v>373.1</c:v>
                </c:pt>
                <c:pt idx="4">
                  <c:v>63.91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245888"/>
        <c:axId val="1002478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#,##0.00;"△"#,##0.00;"-"</c:formatCode>
                <c:ptCount val="5"/>
                <c:pt idx="0">
                  <c:v>699.11</c:v>
                </c:pt>
                <c:pt idx="1">
                  <c:v>695.41</c:v>
                </c:pt>
                <c:pt idx="2">
                  <c:v>701</c:v>
                </c:pt>
                <c:pt idx="3">
                  <c:v>739.59</c:v>
                </c:pt>
                <c:pt idx="4">
                  <c:v>335.95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245888"/>
        <c:axId val="100247808"/>
      </c:lineChart>
      <c:dateAx>
        <c:axId val="1002458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0247808"/>
        <c:crosses val="autoZero"/>
        <c:auto val="1"/>
        <c:lblOffset val="100"/>
        <c:baseTimeUnit val="years"/>
      </c:dateAx>
      <c:valAx>
        <c:axId val="10024780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02458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データ!$BD$6:$BH$6</c:f>
              <c:numCache>
                <c:formatCode>#,##0.00;"△"#,##0.00;"-"</c:formatCode>
                <c:ptCount val="5"/>
                <c:pt idx="0">
                  <c:v>574.17999999999995</c:v>
                </c:pt>
                <c:pt idx="1">
                  <c:v>609.36</c:v>
                </c:pt>
                <c:pt idx="2">
                  <c:v>569.45000000000005</c:v>
                </c:pt>
                <c:pt idx="3">
                  <c:v>561.78</c:v>
                </c:pt>
                <c:pt idx="4">
                  <c:v>552.67999999999995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425728"/>
        <c:axId val="100427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#,##0.00;"△"#,##0.00;"-"</c:formatCode>
                <c:ptCount val="5"/>
                <c:pt idx="0">
                  <c:v>339.69</c:v>
                </c:pt>
                <c:pt idx="1">
                  <c:v>343.45</c:v>
                </c:pt>
                <c:pt idx="2">
                  <c:v>330.99</c:v>
                </c:pt>
                <c:pt idx="3">
                  <c:v>324.08999999999997</c:v>
                </c:pt>
                <c:pt idx="4">
                  <c:v>319.82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425728"/>
        <c:axId val="100427648"/>
      </c:lineChart>
      <c:dateAx>
        <c:axId val="1004257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0427648"/>
        <c:crosses val="autoZero"/>
        <c:auto val="1"/>
        <c:lblOffset val="100"/>
        <c:baseTimeUnit val="years"/>
      </c:dateAx>
      <c:valAx>
        <c:axId val="10042764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0425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データ!$BO$6:$BS$6</c:f>
              <c:numCache>
                <c:formatCode>#,##0.00;"△"#,##0.00;"-"</c:formatCode>
                <c:ptCount val="5"/>
                <c:pt idx="0">
                  <c:v>93.92</c:v>
                </c:pt>
                <c:pt idx="1">
                  <c:v>88.34</c:v>
                </c:pt>
                <c:pt idx="2">
                  <c:v>95.04</c:v>
                </c:pt>
                <c:pt idx="3">
                  <c:v>94.06</c:v>
                </c:pt>
                <c:pt idx="4">
                  <c:v>88.91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457856"/>
        <c:axId val="100689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#,##0.00;"△"#,##0.00;"-"</c:formatCode>
                <c:ptCount val="5"/>
                <c:pt idx="0">
                  <c:v>101.27</c:v>
                </c:pt>
                <c:pt idx="1">
                  <c:v>99.61</c:v>
                </c:pt>
                <c:pt idx="2">
                  <c:v>100.27</c:v>
                </c:pt>
                <c:pt idx="3">
                  <c:v>99.46</c:v>
                </c:pt>
                <c:pt idx="4">
                  <c:v>105.21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457856"/>
        <c:axId val="100689408"/>
      </c:lineChart>
      <c:dateAx>
        <c:axId val="100457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0689408"/>
        <c:crosses val="autoZero"/>
        <c:auto val="1"/>
        <c:lblOffset val="100"/>
        <c:baseTimeUnit val="years"/>
      </c:dateAx>
      <c:valAx>
        <c:axId val="100689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045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データ!$BZ$6:$CD$6</c:f>
              <c:numCache>
                <c:formatCode>#,##0.00;"△"#,##0.00;"-"</c:formatCode>
                <c:ptCount val="5"/>
                <c:pt idx="0">
                  <c:v>251.05</c:v>
                </c:pt>
                <c:pt idx="1">
                  <c:v>261.12</c:v>
                </c:pt>
                <c:pt idx="2">
                  <c:v>248.85</c:v>
                </c:pt>
                <c:pt idx="3">
                  <c:v>251.35</c:v>
                </c:pt>
                <c:pt idx="4">
                  <c:v>266.18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711424"/>
        <c:axId val="1007217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#,##0.00;"△"#,##0.00;"-"</c:formatCode>
                <c:ptCount val="5"/>
                <c:pt idx="0">
                  <c:v>167.74</c:v>
                </c:pt>
                <c:pt idx="1">
                  <c:v>169.59</c:v>
                </c:pt>
                <c:pt idx="2">
                  <c:v>169.62</c:v>
                </c:pt>
                <c:pt idx="3">
                  <c:v>171.78</c:v>
                </c:pt>
                <c:pt idx="4">
                  <c:v>162.59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711424"/>
        <c:axId val="100721792"/>
      </c:lineChart>
      <c:dateAx>
        <c:axId val="1007114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0721792"/>
        <c:crosses val="autoZero"/>
        <c:auto val="1"/>
        <c:lblOffset val="100"/>
        <c:baseTimeUnit val="years"/>
      </c:dateAx>
      <c:valAx>
        <c:axId val="1007217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07114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G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F4277BC-30E4-4266-91D5-68C1F0E82A3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【113.03】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R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990BA7D-5383-4D16-B738-2ACC3DDDEC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【0.81】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C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66A214-28B9-4A84-9BCA-9296A62046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【264.16】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N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74AD17-A8AA-4A7D-877C-84A3EFA23F0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【283.72】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F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CC22578-84EF-4AF0-A669-91BFA51E54A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【89.78】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データ!CU6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46DF1C0-86AA-4484-B256-AD295D1C35A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【59.80】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J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3797F-8967-4D45-88BC-7E016710946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【164.21】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Y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617DBF7-5CBA-41A3-9146-B0CD9746B61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【104.60】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Q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645B2BB-AEB8-413B-AF84-0D917C8F8E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【46.31】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B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502B9EF-0D34-4E94-A43C-AC932C6E755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【12.42】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M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E6593F-6AF7-48F0-B495-69F2A3E5655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3"/>
  <sheetViews>
    <sheetView showGridLines="0" tabSelected="1" topLeftCell="AI14" zoomScale="90" zoomScaleNormal="90" workbookViewId="0">
      <selection activeCell="BL16" sqref="BL16:BZ44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</row>
    <row r="3" spans="1:78" ht="9.75" customHeight="1">
      <c r="A3" s="2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</row>
    <row r="4" spans="1:78" ht="9.75" customHeight="1">
      <c r="A4" s="2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2" t="str">
        <f>データ!H6</f>
        <v>千葉県　香取市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43" t="s">
        <v>1</v>
      </c>
      <c r="C7" s="44"/>
      <c r="D7" s="44"/>
      <c r="E7" s="44"/>
      <c r="F7" s="44"/>
      <c r="G7" s="44"/>
      <c r="H7" s="44"/>
      <c r="I7" s="45"/>
      <c r="J7" s="43" t="s">
        <v>2</v>
      </c>
      <c r="K7" s="44"/>
      <c r="L7" s="44"/>
      <c r="M7" s="44"/>
      <c r="N7" s="44"/>
      <c r="O7" s="44"/>
      <c r="P7" s="44"/>
      <c r="Q7" s="45"/>
      <c r="R7" s="43" t="s">
        <v>3</v>
      </c>
      <c r="S7" s="44"/>
      <c r="T7" s="44"/>
      <c r="U7" s="44"/>
      <c r="V7" s="44"/>
      <c r="W7" s="44"/>
      <c r="X7" s="44"/>
      <c r="Y7" s="45"/>
      <c r="Z7" s="43" t="s">
        <v>4</v>
      </c>
      <c r="AA7" s="44"/>
      <c r="AB7" s="44"/>
      <c r="AC7" s="44"/>
      <c r="AD7" s="44"/>
      <c r="AE7" s="44"/>
      <c r="AF7" s="44"/>
      <c r="AG7" s="45"/>
      <c r="AH7" s="3"/>
      <c r="AI7" s="43" t="s">
        <v>5</v>
      </c>
      <c r="AJ7" s="44"/>
      <c r="AK7" s="44"/>
      <c r="AL7" s="44"/>
      <c r="AM7" s="44"/>
      <c r="AN7" s="44"/>
      <c r="AO7" s="44"/>
      <c r="AP7" s="45"/>
      <c r="AQ7" s="46" t="s">
        <v>6</v>
      </c>
      <c r="AR7" s="46"/>
      <c r="AS7" s="46"/>
      <c r="AT7" s="46"/>
      <c r="AU7" s="46"/>
      <c r="AV7" s="46"/>
      <c r="AW7" s="46"/>
      <c r="AX7" s="46"/>
      <c r="AY7" s="46" t="s">
        <v>7</v>
      </c>
      <c r="AZ7" s="46"/>
      <c r="BA7" s="46"/>
      <c r="BB7" s="46"/>
      <c r="BC7" s="46"/>
      <c r="BD7" s="46"/>
      <c r="BE7" s="46"/>
      <c r="BF7" s="46"/>
      <c r="BG7" s="3"/>
      <c r="BH7" s="3"/>
      <c r="BI7" s="3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52" t="str">
        <f>データ!I6</f>
        <v>法適用</v>
      </c>
      <c r="C8" s="53"/>
      <c r="D8" s="53"/>
      <c r="E8" s="53"/>
      <c r="F8" s="53"/>
      <c r="G8" s="53"/>
      <c r="H8" s="53"/>
      <c r="I8" s="54"/>
      <c r="J8" s="52" t="str">
        <f>データ!J6</f>
        <v>水道事業</v>
      </c>
      <c r="K8" s="53"/>
      <c r="L8" s="53"/>
      <c r="M8" s="53"/>
      <c r="N8" s="53"/>
      <c r="O8" s="53"/>
      <c r="P8" s="53"/>
      <c r="Q8" s="54"/>
      <c r="R8" s="52" t="str">
        <f>データ!K6</f>
        <v>末端給水事業</v>
      </c>
      <c r="S8" s="53"/>
      <c r="T8" s="53"/>
      <c r="U8" s="53"/>
      <c r="V8" s="53"/>
      <c r="W8" s="53"/>
      <c r="X8" s="53"/>
      <c r="Y8" s="54"/>
      <c r="Z8" s="52" t="str">
        <f>データ!L6</f>
        <v>A4</v>
      </c>
      <c r="AA8" s="53"/>
      <c r="AB8" s="53"/>
      <c r="AC8" s="53"/>
      <c r="AD8" s="53"/>
      <c r="AE8" s="53"/>
      <c r="AF8" s="53"/>
      <c r="AG8" s="54"/>
      <c r="AH8" s="3"/>
      <c r="AI8" s="55">
        <f>データ!Q6</f>
        <v>81065</v>
      </c>
      <c r="AJ8" s="56"/>
      <c r="AK8" s="56"/>
      <c r="AL8" s="56"/>
      <c r="AM8" s="56"/>
      <c r="AN8" s="56"/>
      <c r="AO8" s="56"/>
      <c r="AP8" s="57"/>
      <c r="AQ8" s="47">
        <f>データ!R6</f>
        <v>262.35000000000002</v>
      </c>
      <c r="AR8" s="47"/>
      <c r="AS8" s="47"/>
      <c r="AT8" s="47"/>
      <c r="AU8" s="47"/>
      <c r="AV8" s="47"/>
      <c r="AW8" s="47"/>
      <c r="AX8" s="47"/>
      <c r="AY8" s="47">
        <f>データ!S6</f>
        <v>309</v>
      </c>
      <c r="AZ8" s="47"/>
      <c r="BA8" s="47"/>
      <c r="BB8" s="47"/>
      <c r="BC8" s="47"/>
      <c r="BD8" s="47"/>
      <c r="BE8" s="47"/>
      <c r="BF8" s="47"/>
      <c r="BG8" s="3"/>
      <c r="BH8" s="3"/>
      <c r="BI8" s="3"/>
      <c r="BJ8" s="3"/>
      <c r="BK8" s="3"/>
      <c r="BL8" s="48" t="s">
        <v>9</v>
      </c>
      <c r="BM8" s="49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46" t="s">
        <v>11</v>
      </c>
      <c r="C9" s="46"/>
      <c r="D9" s="46"/>
      <c r="E9" s="46"/>
      <c r="F9" s="46"/>
      <c r="G9" s="46"/>
      <c r="H9" s="46"/>
      <c r="I9" s="46"/>
      <c r="J9" s="46" t="s">
        <v>12</v>
      </c>
      <c r="K9" s="46"/>
      <c r="L9" s="46"/>
      <c r="M9" s="46"/>
      <c r="N9" s="46"/>
      <c r="O9" s="46"/>
      <c r="P9" s="46"/>
      <c r="Q9" s="46"/>
      <c r="R9" s="46" t="s">
        <v>13</v>
      </c>
      <c r="S9" s="46"/>
      <c r="T9" s="46"/>
      <c r="U9" s="46"/>
      <c r="V9" s="46"/>
      <c r="W9" s="46"/>
      <c r="X9" s="46"/>
      <c r="Y9" s="46"/>
      <c r="Z9" s="46" t="s">
        <v>14</v>
      </c>
      <c r="AA9" s="46"/>
      <c r="AB9" s="46"/>
      <c r="AC9" s="46"/>
      <c r="AD9" s="46"/>
      <c r="AE9" s="46"/>
      <c r="AF9" s="46"/>
      <c r="AG9" s="46"/>
      <c r="AH9" s="3"/>
      <c r="AI9" s="46" t="s">
        <v>15</v>
      </c>
      <c r="AJ9" s="46"/>
      <c r="AK9" s="46"/>
      <c r="AL9" s="46"/>
      <c r="AM9" s="46"/>
      <c r="AN9" s="46"/>
      <c r="AO9" s="46"/>
      <c r="AP9" s="46"/>
      <c r="AQ9" s="46" t="s">
        <v>16</v>
      </c>
      <c r="AR9" s="46"/>
      <c r="AS9" s="46"/>
      <c r="AT9" s="46"/>
      <c r="AU9" s="46"/>
      <c r="AV9" s="46"/>
      <c r="AW9" s="46"/>
      <c r="AX9" s="46"/>
      <c r="AY9" s="46" t="s">
        <v>17</v>
      </c>
      <c r="AZ9" s="46"/>
      <c r="BA9" s="46"/>
      <c r="BB9" s="46"/>
      <c r="BC9" s="46"/>
      <c r="BD9" s="46"/>
      <c r="BE9" s="46"/>
      <c r="BF9" s="46"/>
      <c r="BG9" s="3"/>
      <c r="BH9" s="3"/>
      <c r="BI9" s="3"/>
      <c r="BJ9" s="3"/>
      <c r="BK9" s="3"/>
      <c r="BL9" s="50" t="s">
        <v>18</v>
      </c>
      <c r="BM9" s="51"/>
      <c r="BN9" s="10" t="s">
        <v>19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47" t="str">
        <f>データ!M6</f>
        <v>-</v>
      </c>
      <c r="C10" s="47"/>
      <c r="D10" s="47"/>
      <c r="E10" s="47"/>
      <c r="F10" s="47"/>
      <c r="G10" s="47"/>
      <c r="H10" s="47"/>
      <c r="I10" s="47"/>
      <c r="J10" s="47">
        <f>データ!N6</f>
        <v>50.02</v>
      </c>
      <c r="K10" s="47"/>
      <c r="L10" s="47"/>
      <c r="M10" s="47"/>
      <c r="N10" s="47"/>
      <c r="O10" s="47"/>
      <c r="P10" s="47"/>
      <c r="Q10" s="47"/>
      <c r="R10" s="47">
        <f>データ!O6</f>
        <v>70.03</v>
      </c>
      <c r="S10" s="47"/>
      <c r="T10" s="47"/>
      <c r="U10" s="47"/>
      <c r="V10" s="47"/>
      <c r="W10" s="47"/>
      <c r="X10" s="47"/>
      <c r="Y10" s="47"/>
      <c r="Z10" s="78">
        <f>データ!P6</f>
        <v>4644</v>
      </c>
      <c r="AA10" s="78"/>
      <c r="AB10" s="78"/>
      <c r="AC10" s="78"/>
      <c r="AD10" s="78"/>
      <c r="AE10" s="78"/>
      <c r="AF10" s="78"/>
      <c r="AG10" s="78"/>
      <c r="AH10" s="2"/>
      <c r="AI10" s="78">
        <f>データ!T6</f>
        <v>56477</v>
      </c>
      <c r="AJ10" s="78"/>
      <c r="AK10" s="78"/>
      <c r="AL10" s="78"/>
      <c r="AM10" s="78"/>
      <c r="AN10" s="78"/>
      <c r="AO10" s="78"/>
      <c r="AP10" s="78"/>
      <c r="AQ10" s="47">
        <f>データ!U6</f>
        <v>171.19</v>
      </c>
      <c r="AR10" s="47"/>
      <c r="AS10" s="47"/>
      <c r="AT10" s="47"/>
      <c r="AU10" s="47"/>
      <c r="AV10" s="47"/>
      <c r="AW10" s="47"/>
      <c r="AX10" s="47"/>
      <c r="AY10" s="47">
        <f>データ!V6</f>
        <v>329.91</v>
      </c>
      <c r="AZ10" s="47"/>
      <c r="BA10" s="47"/>
      <c r="BB10" s="47"/>
      <c r="BC10" s="47"/>
      <c r="BD10" s="47"/>
      <c r="BE10" s="47"/>
      <c r="BF10" s="47"/>
      <c r="BG10" s="2"/>
      <c r="BH10" s="2"/>
      <c r="BI10" s="2"/>
      <c r="BJ10" s="2"/>
      <c r="BK10" s="2"/>
      <c r="BL10" s="62" t="s">
        <v>20</v>
      </c>
      <c r="BM10" s="63"/>
      <c r="BN10" s="13" t="s">
        <v>21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4" t="s">
        <v>22</v>
      </c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</row>
    <row r="14" spans="1:78" ht="13.5" customHeight="1">
      <c r="A14" s="2"/>
      <c r="B14" s="66" t="s">
        <v>23</v>
      </c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8"/>
      <c r="BK14" s="2"/>
      <c r="BL14" s="72" t="s">
        <v>24</v>
      </c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4"/>
    </row>
    <row r="15" spans="1:78" ht="13.5" customHeight="1">
      <c r="A15" s="2"/>
      <c r="B15" s="69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1"/>
      <c r="BK15" s="2"/>
      <c r="BL15" s="75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7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58" t="s">
        <v>106</v>
      </c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60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58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60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58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  <c r="BZ18" s="60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58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59"/>
      <c r="BY19" s="59"/>
      <c r="BZ19" s="60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58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60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58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60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58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60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58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60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58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60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58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60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58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60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58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60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58"/>
      <c r="BM28" s="59"/>
      <c r="BN28" s="59"/>
      <c r="BO28" s="59"/>
      <c r="BP28" s="59"/>
      <c r="BQ28" s="59"/>
      <c r="BR28" s="59"/>
      <c r="BS28" s="59"/>
      <c r="BT28" s="59"/>
      <c r="BU28" s="59"/>
      <c r="BV28" s="59"/>
      <c r="BW28" s="59"/>
      <c r="BX28" s="59"/>
      <c r="BY28" s="59"/>
      <c r="BZ28" s="60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58"/>
      <c r="BM29" s="59"/>
      <c r="BN29" s="59"/>
      <c r="BO29" s="59"/>
      <c r="BP29" s="59"/>
      <c r="BQ29" s="59"/>
      <c r="BR29" s="59"/>
      <c r="BS29" s="59"/>
      <c r="BT29" s="59"/>
      <c r="BU29" s="59"/>
      <c r="BV29" s="59"/>
      <c r="BW29" s="59"/>
      <c r="BX29" s="59"/>
      <c r="BY29" s="59"/>
      <c r="BZ29" s="60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58"/>
      <c r="BM30" s="59"/>
      <c r="BN30" s="59"/>
      <c r="BO30" s="59"/>
      <c r="BP30" s="59"/>
      <c r="BQ30" s="59"/>
      <c r="BR30" s="59"/>
      <c r="BS30" s="59"/>
      <c r="BT30" s="59"/>
      <c r="BU30" s="59"/>
      <c r="BV30" s="59"/>
      <c r="BW30" s="59"/>
      <c r="BX30" s="59"/>
      <c r="BY30" s="59"/>
      <c r="BZ30" s="60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58"/>
      <c r="BM31" s="59"/>
      <c r="BN31" s="59"/>
      <c r="BO31" s="59"/>
      <c r="BP31" s="59"/>
      <c r="BQ31" s="59"/>
      <c r="BR31" s="59"/>
      <c r="BS31" s="59"/>
      <c r="BT31" s="59"/>
      <c r="BU31" s="59"/>
      <c r="BV31" s="59"/>
      <c r="BW31" s="59"/>
      <c r="BX31" s="59"/>
      <c r="BY31" s="59"/>
      <c r="BZ31" s="60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58"/>
      <c r="BM32" s="59"/>
      <c r="BN32" s="59"/>
      <c r="BO32" s="59"/>
      <c r="BP32" s="59"/>
      <c r="BQ32" s="59"/>
      <c r="BR32" s="59"/>
      <c r="BS32" s="59"/>
      <c r="BT32" s="59"/>
      <c r="BU32" s="59"/>
      <c r="BV32" s="59"/>
      <c r="BW32" s="59"/>
      <c r="BX32" s="59"/>
      <c r="BY32" s="59"/>
      <c r="BZ32" s="60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58"/>
      <c r="BM33" s="59"/>
      <c r="BN33" s="59"/>
      <c r="BO33" s="59"/>
      <c r="BP33" s="59"/>
      <c r="BQ33" s="59"/>
      <c r="BR33" s="59"/>
      <c r="BS33" s="59"/>
      <c r="BT33" s="59"/>
      <c r="BU33" s="59"/>
      <c r="BV33" s="59"/>
      <c r="BW33" s="59"/>
      <c r="BX33" s="59"/>
      <c r="BY33" s="59"/>
      <c r="BZ33" s="60"/>
    </row>
    <row r="34" spans="1:78" ht="13.5" customHeight="1">
      <c r="A34" s="2"/>
      <c r="B34" s="16"/>
      <c r="C34" s="61" t="s">
        <v>25</v>
      </c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19"/>
      <c r="R34" s="61" t="s">
        <v>26</v>
      </c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19"/>
      <c r="AG34" s="61" t="s">
        <v>27</v>
      </c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19"/>
      <c r="AV34" s="61" t="s">
        <v>28</v>
      </c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18"/>
      <c r="BK34" s="2"/>
      <c r="BL34" s="58"/>
      <c r="BM34" s="59"/>
      <c r="BN34" s="59"/>
      <c r="BO34" s="59"/>
      <c r="BP34" s="59"/>
      <c r="BQ34" s="59"/>
      <c r="BR34" s="59"/>
      <c r="BS34" s="59"/>
      <c r="BT34" s="59"/>
      <c r="BU34" s="59"/>
      <c r="BV34" s="59"/>
      <c r="BW34" s="59"/>
      <c r="BX34" s="59"/>
      <c r="BY34" s="59"/>
      <c r="BZ34" s="60"/>
    </row>
    <row r="35" spans="1:78" ht="13.5" customHeight="1">
      <c r="A35" s="2"/>
      <c r="B35" s="16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19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19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19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18"/>
      <c r="BK35" s="2"/>
      <c r="BL35" s="58"/>
      <c r="BM35" s="59"/>
      <c r="BN35" s="59"/>
      <c r="BO35" s="59"/>
      <c r="BP35" s="59"/>
      <c r="BQ35" s="59"/>
      <c r="BR35" s="59"/>
      <c r="BS35" s="59"/>
      <c r="BT35" s="59"/>
      <c r="BU35" s="59"/>
      <c r="BV35" s="59"/>
      <c r="BW35" s="59"/>
      <c r="BX35" s="59"/>
      <c r="BY35" s="59"/>
      <c r="BZ35" s="60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58"/>
      <c r="BM36" s="59"/>
      <c r="BN36" s="59"/>
      <c r="BO36" s="59"/>
      <c r="BP36" s="59"/>
      <c r="BQ36" s="59"/>
      <c r="BR36" s="59"/>
      <c r="BS36" s="59"/>
      <c r="BT36" s="59"/>
      <c r="BU36" s="59"/>
      <c r="BV36" s="59"/>
      <c r="BW36" s="59"/>
      <c r="BX36" s="59"/>
      <c r="BY36" s="59"/>
      <c r="BZ36" s="60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58"/>
      <c r="BM37" s="59"/>
      <c r="BN37" s="59"/>
      <c r="BO37" s="59"/>
      <c r="BP37" s="59"/>
      <c r="BQ37" s="59"/>
      <c r="BR37" s="59"/>
      <c r="BS37" s="59"/>
      <c r="BT37" s="59"/>
      <c r="BU37" s="59"/>
      <c r="BV37" s="59"/>
      <c r="BW37" s="59"/>
      <c r="BX37" s="59"/>
      <c r="BY37" s="59"/>
      <c r="BZ37" s="60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58"/>
      <c r="BM38" s="59"/>
      <c r="BN38" s="59"/>
      <c r="BO38" s="59"/>
      <c r="BP38" s="59"/>
      <c r="BQ38" s="59"/>
      <c r="BR38" s="59"/>
      <c r="BS38" s="59"/>
      <c r="BT38" s="59"/>
      <c r="BU38" s="59"/>
      <c r="BV38" s="59"/>
      <c r="BW38" s="59"/>
      <c r="BX38" s="59"/>
      <c r="BY38" s="59"/>
      <c r="BZ38" s="60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58"/>
      <c r="BM39" s="59"/>
      <c r="BN39" s="59"/>
      <c r="BO39" s="59"/>
      <c r="BP39" s="59"/>
      <c r="BQ39" s="59"/>
      <c r="BR39" s="59"/>
      <c r="BS39" s="59"/>
      <c r="BT39" s="59"/>
      <c r="BU39" s="59"/>
      <c r="BV39" s="59"/>
      <c r="BW39" s="59"/>
      <c r="BX39" s="59"/>
      <c r="BY39" s="59"/>
      <c r="BZ39" s="60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58"/>
      <c r="BM40" s="59"/>
      <c r="BN40" s="59"/>
      <c r="BO40" s="59"/>
      <c r="BP40" s="59"/>
      <c r="BQ40" s="59"/>
      <c r="BR40" s="59"/>
      <c r="BS40" s="59"/>
      <c r="BT40" s="59"/>
      <c r="BU40" s="59"/>
      <c r="BV40" s="59"/>
      <c r="BW40" s="59"/>
      <c r="BX40" s="59"/>
      <c r="BY40" s="59"/>
      <c r="BZ40" s="60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58"/>
      <c r="BM41" s="59"/>
      <c r="BN41" s="59"/>
      <c r="BO41" s="59"/>
      <c r="BP41" s="59"/>
      <c r="BQ41" s="59"/>
      <c r="BR41" s="59"/>
      <c r="BS41" s="59"/>
      <c r="BT41" s="59"/>
      <c r="BU41" s="59"/>
      <c r="BV41" s="59"/>
      <c r="BW41" s="59"/>
      <c r="BX41" s="59"/>
      <c r="BY41" s="59"/>
      <c r="BZ41" s="60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58"/>
      <c r="BM42" s="59"/>
      <c r="BN42" s="59"/>
      <c r="BO42" s="59"/>
      <c r="BP42" s="59"/>
      <c r="BQ42" s="59"/>
      <c r="BR42" s="59"/>
      <c r="BS42" s="59"/>
      <c r="BT42" s="59"/>
      <c r="BU42" s="59"/>
      <c r="BV42" s="59"/>
      <c r="BW42" s="59"/>
      <c r="BX42" s="59"/>
      <c r="BY42" s="59"/>
      <c r="BZ42" s="60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58"/>
      <c r="BM43" s="59"/>
      <c r="BN43" s="59"/>
      <c r="BO43" s="59"/>
      <c r="BP43" s="59"/>
      <c r="BQ43" s="59"/>
      <c r="BR43" s="59"/>
      <c r="BS43" s="59"/>
      <c r="BT43" s="59"/>
      <c r="BU43" s="59"/>
      <c r="BV43" s="59"/>
      <c r="BW43" s="59"/>
      <c r="BX43" s="59"/>
      <c r="BY43" s="59"/>
      <c r="BZ43" s="60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8"/>
      <c r="BM44" s="59"/>
      <c r="BN44" s="59"/>
      <c r="BO44" s="59"/>
      <c r="BP44" s="59"/>
      <c r="BQ44" s="59"/>
      <c r="BR44" s="59"/>
      <c r="BS44" s="59"/>
      <c r="BT44" s="59"/>
      <c r="BU44" s="59"/>
      <c r="BV44" s="59"/>
      <c r="BW44" s="59"/>
      <c r="BX44" s="59"/>
      <c r="BY44" s="59"/>
      <c r="BZ44" s="60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72" t="s">
        <v>29</v>
      </c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3"/>
      <c r="BX45" s="73"/>
      <c r="BY45" s="73"/>
      <c r="BZ45" s="74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75"/>
      <c r="BM46" s="76"/>
      <c r="BN46" s="76"/>
      <c r="BO46" s="76"/>
      <c r="BP46" s="76"/>
      <c r="BQ46" s="76"/>
      <c r="BR46" s="76"/>
      <c r="BS46" s="76"/>
      <c r="BT46" s="76"/>
      <c r="BU46" s="76"/>
      <c r="BV46" s="76"/>
      <c r="BW46" s="76"/>
      <c r="BX46" s="76"/>
      <c r="BY46" s="76"/>
      <c r="BZ46" s="77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8" t="s">
        <v>104</v>
      </c>
      <c r="BM47" s="59"/>
      <c r="BN47" s="59"/>
      <c r="BO47" s="59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60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8"/>
      <c r="BM48" s="59"/>
      <c r="BN48" s="59"/>
      <c r="BO48" s="59"/>
      <c r="BP48" s="59"/>
      <c r="BQ48" s="59"/>
      <c r="BR48" s="59"/>
      <c r="BS48" s="59"/>
      <c r="BT48" s="59"/>
      <c r="BU48" s="59"/>
      <c r="BV48" s="59"/>
      <c r="BW48" s="59"/>
      <c r="BX48" s="59"/>
      <c r="BY48" s="59"/>
      <c r="BZ48" s="60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8"/>
      <c r="BM49" s="59"/>
      <c r="BN49" s="59"/>
      <c r="BO49" s="59"/>
      <c r="BP49" s="59"/>
      <c r="BQ49" s="59"/>
      <c r="BR49" s="59"/>
      <c r="BS49" s="59"/>
      <c r="BT49" s="59"/>
      <c r="BU49" s="59"/>
      <c r="BV49" s="59"/>
      <c r="BW49" s="59"/>
      <c r="BX49" s="59"/>
      <c r="BY49" s="59"/>
      <c r="BZ49" s="60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8"/>
      <c r="BM50" s="59"/>
      <c r="BN50" s="59"/>
      <c r="BO50" s="59"/>
      <c r="BP50" s="59"/>
      <c r="BQ50" s="59"/>
      <c r="BR50" s="59"/>
      <c r="BS50" s="59"/>
      <c r="BT50" s="59"/>
      <c r="BU50" s="59"/>
      <c r="BV50" s="59"/>
      <c r="BW50" s="59"/>
      <c r="BX50" s="59"/>
      <c r="BY50" s="59"/>
      <c r="BZ50" s="60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8"/>
      <c r="BM51" s="59"/>
      <c r="BN51" s="59"/>
      <c r="BO51" s="59"/>
      <c r="BP51" s="59"/>
      <c r="BQ51" s="59"/>
      <c r="BR51" s="59"/>
      <c r="BS51" s="59"/>
      <c r="BT51" s="59"/>
      <c r="BU51" s="59"/>
      <c r="BV51" s="59"/>
      <c r="BW51" s="59"/>
      <c r="BX51" s="59"/>
      <c r="BY51" s="59"/>
      <c r="BZ51" s="60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8"/>
      <c r="BM52" s="59"/>
      <c r="BN52" s="59"/>
      <c r="BO52" s="59"/>
      <c r="BP52" s="59"/>
      <c r="BQ52" s="59"/>
      <c r="BR52" s="59"/>
      <c r="BS52" s="59"/>
      <c r="BT52" s="59"/>
      <c r="BU52" s="59"/>
      <c r="BV52" s="59"/>
      <c r="BW52" s="59"/>
      <c r="BX52" s="59"/>
      <c r="BY52" s="59"/>
      <c r="BZ52" s="60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8"/>
      <c r="BM53" s="59"/>
      <c r="BN53" s="59"/>
      <c r="BO53" s="59"/>
      <c r="BP53" s="59"/>
      <c r="BQ53" s="59"/>
      <c r="BR53" s="59"/>
      <c r="BS53" s="59"/>
      <c r="BT53" s="59"/>
      <c r="BU53" s="59"/>
      <c r="BV53" s="59"/>
      <c r="BW53" s="59"/>
      <c r="BX53" s="59"/>
      <c r="BY53" s="59"/>
      <c r="BZ53" s="60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8"/>
      <c r="BM54" s="59"/>
      <c r="BN54" s="59"/>
      <c r="BO54" s="59"/>
      <c r="BP54" s="59"/>
      <c r="BQ54" s="59"/>
      <c r="BR54" s="59"/>
      <c r="BS54" s="59"/>
      <c r="BT54" s="59"/>
      <c r="BU54" s="59"/>
      <c r="BV54" s="59"/>
      <c r="BW54" s="59"/>
      <c r="BX54" s="59"/>
      <c r="BY54" s="59"/>
      <c r="BZ54" s="60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8"/>
      <c r="BM55" s="59"/>
      <c r="BN55" s="59"/>
      <c r="BO55" s="59"/>
      <c r="BP55" s="59"/>
      <c r="BQ55" s="59"/>
      <c r="BR55" s="59"/>
      <c r="BS55" s="59"/>
      <c r="BT55" s="59"/>
      <c r="BU55" s="59"/>
      <c r="BV55" s="59"/>
      <c r="BW55" s="59"/>
      <c r="BX55" s="59"/>
      <c r="BY55" s="59"/>
      <c r="BZ55" s="60"/>
    </row>
    <row r="56" spans="1:78" ht="13.5" customHeight="1">
      <c r="A56" s="2"/>
      <c r="B56" s="16"/>
      <c r="C56" s="61" t="s">
        <v>30</v>
      </c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19"/>
      <c r="R56" s="61" t="s">
        <v>31</v>
      </c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19"/>
      <c r="AG56" s="61" t="s">
        <v>32</v>
      </c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19"/>
      <c r="AV56" s="61" t="s">
        <v>33</v>
      </c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18"/>
      <c r="BK56" s="2"/>
      <c r="BL56" s="58"/>
      <c r="BM56" s="59"/>
      <c r="BN56" s="59"/>
      <c r="BO56" s="59"/>
      <c r="BP56" s="59"/>
      <c r="BQ56" s="59"/>
      <c r="BR56" s="59"/>
      <c r="BS56" s="59"/>
      <c r="BT56" s="59"/>
      <c r="BU56" s="59"/>
      <c r="BV56" s="59"/>
      <c r="BW56" s="59"/>
      <c r="BX56" s="59"/>
      <c r="BY56" s="59"/>
      <c r="BZ56" s="60"/>
    </row>
    <row r="57" spans="1:78" ht="13.5" customHeight="1">
      <c r="A57" s="2"/>
      <c r="B57" s="16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19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19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19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18"/>
      <c r="BK57" s="2"/>
      <c r="BL57" s="58"/>
      <c r="BM57" s="59"/>
      <c r="BN57" s="59"/>
      <c r="BO57" s="59"/>
      <c r="BP57" s="59"/>
      <c r="BQ57" s="59"/>
      <c r="BR57" s="59"/>
      <c r="BS57" s="59"/>
      <c r="BT57" s="59"/>
      <c r="BU57" s="59"/>
      <c r="BV57" s="59"/>
      <c r="BW57" s="59"/>
      <c r="BX57" s="59"/>
      <c r="BY57" s="59"/>
      <c r="BZ57" s="60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58"/>
      <c r="BM58" s="59"/>
      <c r="BN58" s="59"/>
      <c r="BO58" s="59"/>
      <c r="BP58" s="59"/>
      <c r="BQ58" s="59"/>
      <c r="BR58" s="59"/>
      <c r="BS58" s="59"/>
      <c r="BT58" s="59"/>
      <c r="BU58" s="59"/>
      <c r="BV58" s="59"/>
      <c r="BW58" s="59"/>
      <c r="BX58" s="59"/>
      <c r="BY58" s="59"/>
      <c r="BZ58" s="60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58"/>
      <c r="BM59" s="59"/>
      <c r="BN59" s="59"/>
      <c r="BO59" s="59"/>
      <c r="BP59" s="59"/>
      <c r="BQ59" s="59"/>
      <c r="BR59" s="59"/>
      <c r="BS59" s="59"/>
      <c r="BT59" s="59"/>
      <c r="BU59" s="59"/>
      <c r="BV59" s="59"/>
      <c r="BW59" s="59"/>
      <c r="BX59" s="59"/>
      <c r="BY59" s="59"/>
      <c r="BZ59" s="60"/>
    </row>
    <row r="60" spans="1:78" ht="13.5" customHeight="1">
      <c r="A60" s="2"/>
      <c r="B60" s="69" t="s">
        <v>34</v>
      </c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1"/>
      <c r="BK60" s="2"/>
      <c r="BL60" s="58"/>
      <c r="BM60" s="59"/>
      <c r="BN60" s="59"/>
      <c r="BO60" s="59"/>
      <c r="BP60" s="59"/>
      <c r="BQ60" s="59"/>
      <c r="BR60" s="59"/>
      <c r="BS60" s="59"/>
      <c r="BT60" s="59"/>
      <c r="BU60" s="59"/>
      <c r="BV60" s="59"/>
      <c r="BW60" s="59"/>
      <c r="BX60" s="59"/>
      <c r="BY60" s="59"/>
      <c r="BZ60" s="60"/>
    </row>
    <row r="61" spans="1:78" ht="13.5" customHeight="1">
      <c r="A61" s="2"/>
      <c r="B61" s="69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70"/>
      <c r="AT61" s="70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70"/>
      <c r="BI61" s="70"/>
      <c r="BJ61" s="71"/>
      <c r="BK61" s="2"/>
      <c r="BL61" s="58"/>
      <c r="BM61" s="59"/>
      <c r="BN61" s="59"/>
      <c r="BO61" s="59"/>
      <c r="BP61" s="59"/>
      <c r="BQ61" s="59"/>
      <c r="BR61" s="59"/>
      <c r="BS61" s="59"/>
      <c r="BT61" s="59"/>
      <c r="BU61" s="59"/>
      <c r="BV61" s="59"/>
      <c r="BW61" s="59"/>
      <c r="BX61" s="59"/>
      <c r="BY61" s="59"/>
      <c r="BZ61" s="60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8"/>
      <c r="BM62" s="59"/>
      <c r="BN62" s="59"/>
      <c r="BO62" s="59"/>
      <c r="BP62" s="59"/>
      <c r="BQ62" s="59"/>
      <c r="BR62" s="59"/>
      <c r="BS62" s="59"/>
      <c r="BT62" s="59"/>
      <c r="BU62" s="59"/>
      <c r="BV62" s="59"/>
      <c r="BW62" s="59"/>
      <c r="BX62" s="59"/>
      <c r="BY62" s="59"/>
      <c r="BZ62" s="60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8"/>
      <c r="BM63" s="59"/>
      <c r="BN63" s="59"/>
      <c r="BO63" s="59"/>
      <c r="BP63" s="59"/>
      <c r="BQ63" s="59"/>
      <c r="BR63" s="59"/>
      <c r="BS63" s="59"/>
      <c r="BT63" s="59"/>
      <c r="BU63" s="59"/>
      <c r="BV63" s="59"/>
      <c r="BW63" s="59"/>
      <c r="BX63" s="59"/>
      <c r="BY63" s="59"/>
      <c r="BZ63" s="60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72" t="s">
        <v>35</v>
      </c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3"/>
      <c r="BX64" s="73"/>
      <c r="BY64" s="73"/>
      <c r="BZ64" s="74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75"/>
      <c r="BM65" s="76"/>
      <c r="BN65" s="76"/>
      <c r="BO65" s="76"/>
      <c r="BP65" s="76"/>
      <c r="BQ65" s="76"/>
      <c r="BR65" s="76"/>
      <c r="BS65" s="76"/>
      <c r="BT65" s="76"/>
      <c r="BU65" s="76"/>
      <c r="BV65" s="76"/>
      <c r="BW65" s="76"/>
      <c r="BX65" s="76"/>
      <c r="BY65" s="76"/>
      <c r="BZ65" s="77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58" t="s">
        <v>105</v>
      </c>
      <c r="BM66" s="59"/>
      <c r="BN66" s="59"/>
      <c r="BO66" s="59"/>
      <c r="BP66" s="59"/>
      <c r="BQ66" s="59"/>
      <c r="BR66" s="59"/>
      <c r="BS66" s="59"/>
      <c r="BT66" s="59"/>
      <c r="BU66" s="59"/>
      <c r="BV66" s="59"/>
      <c r="BW66" s="59"/>
      <c r="BX66" s="59"/>
      <c r="BY66" s="59"/>
      <c r="BZ66" s="60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58"/>
      <c r="BM67" s="59"/>
      <c r="BN67" s="59"/>
      <c r="BO67" s="59"/>
      <c r="BP67" s="59"/>
      <c r="BQ67" s="59"/>
      <c r="BR67" s="59"/>
      <c r="BS67" s="59"/>
      <c r="BT67" s="59"/>
      <c r="BU67" s="59"/>
      <c r="BV67" s="59"/>
      <c r="BW67" s="59"/>
      <c r="BX67" s="59"/>
      <c r="BY67" s="59"/>
      <c r="BZ67" s="60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58"/>
      <c r="BM68" s="59"/>
      <c r="BN68" s="59"/>
      <c r="BO68" s="59"/>
      <c r="BP68" s="59"/>
      <c r="BQ68" s="59"/>
      <c r="BR68" s="59"/>
      <c r="BS68" s="59"/>
      <c r="BT68" s="59"/>
      <c r="BU68" s="59"/>
      <c r="BV68" s="59"/>
      <c r="BW68" s="59"/>
      <c r="BX68" s="59"/>
      <c r="BY68" s="59"/>
      <c r="BZ68" s="60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58"/>
      <c r="BM69" s="59"/>
      <c r="BN69" s="59"/>
      <c r="BO69" s="59"/>
      <c r="BP69" s="59"/>
      <c r="BQ69" s="59"/>
      <c r="BR69" s="59"/>
      <c r="BS69" s="59"/>
      <c r="BT69" s="59"/>
      <c r="BU69" s="59"/>
      <c r="BV69" s="59"/>
      <c r="BW69" s="59"/>
      <c r="BX69" s="59"/>
      <c r="BY69" s="59"/>
      <c r="BZ69" s="60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58"/>
      <c r="BM70" s="59"/>
      <c r="BN70" s="59"/>
      <c r="BO70" s="59"/>
      <c r="BP70" s="59"/>
      <c r="BQ70" s="59"/>
      <c r="BR70" s="59"/>
      <c r="BS70" s="59"/>
      <c r="BT70" s="59"/>
      <c r="BU70" s="59"/>
      <c r="BV70" s="59"/>
      <c r="BW70" s="59"/>
      <c r="BX70" s="59"/>
      <c r="BY70" s="59"/>
      <c r="BZ70" s="60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58"/>
      <c r="BM71" s="59"/>
      <c r="BN71" s="59"/>
      <c r="BO71" s="59"/>
      <c r="BP71" s="59"/>
      <c r="BQ71" s="59"/>
      <c r="BR71" s="59"/>
      <c r="BS71" s="59"/>
      <c r="BT71" s="59"/>
      <c r="BU71" s="59"/>
      <c r="BV71" s="59"/>
      <c r="BW71" s="59"/>
      <c r="BX71" s="59"/>
      <c r="BY71" s="59"/>
      <c r="BZ71" s="60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58"/>
      <c r="BM72" s="59"/>
      <c r="BN72" s="59"/>
      <c r="BO72" s="59"/>
      <c r="BP72" s="59"/>
      <c r="BQ72" s="59"/>
      <c r="BR72" s="59"/>
      <c r="BS72" s="59"/>
      <c r="BT72" s="59"/>
      <c r="BU72" s="59"/>
      <c r="BV72" s="59"/>
      <c r="BW72" s="59"/>
      <c r="BX72" s="59"/>
      <c r="BY72" s="59"/>
      <c r="BZ72" s="60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58"/>
      <c r="BM73" s="59"/>
      <c r="BN73" s="59"/>
      <c r="BO73" s="59"/>
      <c r="BP73" s="59"/>
      <c r="BQ73" s="59"/>
      <c r="BR73" s="59"/>
      <c r="BS73" s="59"/>
      <c r="BT73" s="59"/>
      <c r="BU73" s="59"/>
      <c r="BV73" s="59"/>
      <c r="BW73" s="59"/>
      <c r="BX73" s="59"/>
      <c r="BY73" s="59"/>
      <c r="BZ73" s="60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58"/>
      <c r="BM74" s="59"/>
      <c r="BN74" s="59"/>
      <c r="BO74" s="59"/>
      <c r="BP74" s="59"/>
      <c r="BQ74" s="59"/>
      <c r="BR74" s="59"/>
      <c r="BS74" s="59"/>
      <c r="BT74" s="59"/>
      <c r="BU74" s="59"/>
      <c r="BV74" s="59"/>
      <c r="BW74" s="59"/>
      <c r="BX74" s="59"/>
      <c r="BY74" s="59"/>
      <c r="BZ74" s="60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58"/>
      <c r="BM75" s="59"/>
      <c r="BN75" s="59"/>
      <c r="BO75" s="59"/>
      <c r="BP75" s="59"/>
      <c r="BQ75" s="59"/>
      <c r="BR75" s="59"/>
      <c r="BS75" s="59"/>
      <c r="BT75" s="59"/>
      <c r="BU75" s="59"/>
      <c r="BV75" s="59"/>
      <c r="BW75" s="59"/>
      <c r="BX75" s="59"/>
      <c r="BY75" s="59"/>
      <c r="BZ75" s="60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58"/>
      <c r="BM76" s="59"/>
      <c r="BN76" s="59"/>
      <c r="BO76" s="59"/>
      <c r="BP76" s="59"/>
      <c r="BQ76" s="59"/>
      <c r="BR76" s="59"/>
      <c r="BS76" s="59"/>
      <c r="BT76" s="59"/>
      <c r="BU76" s="59"/>
      <c r="BV76" s="59"/>
      <c r="BW76" s="59"/>
      <c r="BX76" s="59"/>
      <c r="BY76" s="59"/>
      <c r="BZ76" s="60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58"/>
      <c r="BM77" s="59"/>
      <c r="BN77" s="59"/>
      <c r="BO77" s="59"/>
      <c r="BP77" s="59"/>
      <c r="BQ77" s="59"/>
      <c r="BR77" s="59"/>
      <c r="BS77" s="59"/>
      <c r="BT77" s="59"/>
      <c r="BU77" s="59"/>
      <c r="BV77" s="59"/>
      <c r="BW77" s="59"/>
      <c r="BX77" s="59"/>
      <c r="BY77" s="59"/>
      <c r="BZ77" s="60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58"/>
      <c r="BM78" s="59"/>
      <c r="BN78" s="59"/>
      <c r="BO78" s="59"/>
      <c r="BP78" s="59"/>
      <c r="BQ78" s="59"/>
      <c r="BR78" s="59"/>
      <c r="BS78" s="59"/>
      <c r="BT78" s="59"/>
      <c r="BU78" s="59"/>
      <c r="BV78" s="59"/>
      <c r="BW78" s="59"/>
      <c r="BX78" s="59"/>
      <c r="BY78" s="59"/>
      <c r="BZ78" s="60"/>
    </row>
    <row r="79" spans="1:78" ht="13.5" customHeight="1">
      <c r="A79" s="2"/>
      <c r="B79" s="16"/>
      <c r="C79" s="61" t="s">
        <v>36</v>
      </c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19"/>
      <c r="V79" s="19"/>
      <c r="W79" s="61" t="s">
        <v>37</v>
      </c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19"/>
      <c r="AP79" s="19"/>
      <c r="AQ79" s="61" t="s">
        <v>38</v>
      </c>
      <c r="AR79" s="61"/>
      <c r="AS79" s="61"/>
      <c r="AT79" s="61"/>
      <c r="AU79" s="61"/>
      <c r="AV79" s="61"/>
      <c r="AW79" s="61"/>
      <c r="AX79" s="61"/>
      <c r="AY79" s="61"/>
      <c r="AZ79" s="61"/>
      <c r="BA79" s="61"/>
      <c r="BB79" s="61"/>
      <c r="BC79" s="61"/>
      <c r="BD79" s="61"/>
      <c r="BE79" s="61"/>
      <c r="BF79" s="61"/>
      <c r="BG79" s="61"/>
      <c r="BH79" s="61"/>
      <c r="BI79" s="17"/>
      <c r="BJ79" s="18"/>
      <c r="BK79" s="2"/>
      <c r="BL79" s="58"/>
      <c r="BM79" s="59"/>
      <c r="BN79" s="59"/>
      <c r="BO79" s="59"/>
      <c r="BP79" s="59"/>
      <c r="BQ79" s="59"/>
      <c r="BR79" s="59"/>
      <c r="BS79" s="59"/>
      <c r="BT79" s="59"/>
      <c r="BU79" s="59"/>
      <c r="BV79" s="59"/>
      <c r="BW79" s="59"/>
      <c r="BX79" s="59"/>
      <c r="BY79" s="59"/>
      <c r="BZ79" s="60"/>
    </row>
    <row r="80" spans="1:78" ht="13.5" customHeight="1">
      <c r="A80" s="2"/>
      <c r="B80" s="16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19"/>
      <c r="V80" s="19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19"/>
      <c r="AP80" s="19"/>
      <c r="AQ80" s="61"/>
      <c r="AR80" s="61"/>
      <c r="AS80" s="61"/>
      <c r="AT80" s="61"/>
      <c r="AU80" s="61"/>
      <c r="AV80" s="61"/>
      <c r="AW80" s="61"/>
      <c r="AX80" s="61"/>
      <c r="AY80" s="61"/>
      <c r="AZ80" s="61"/>
      <c r="BA80" s="61"/>
      <c r="BB80" s="61"/>
      <c r="BC80" s="61"/>
      <c r="BD80" s="61"/>
      <c r="BE80" s="61"/>
      <c r="BF80" s="61"/>
      <c r="BG80" s="61"/>
      <c r="BH80" s="61"/>
      <c r="BI80" s="17"/>
      <c r="BJ80" s="18"/>
      <c r="BK80" s="2"/>
      <c r="BL80" s="58"/>
      <c r="BM80" s="59"/>
      <c r="BN80" s="59"/>
      <c r="BO80" s="59"/>
      <c r="BP80" s="59"/>
      <c r="BQ80" s="59"/>
      <c r="BR80" s="59"/>
      <c r="BS80" s="59"/>
      <c r="BT80" s="59"/>
      <c r="BU80" s="59"/>
      <c r="BV80" s="59"/>
      <c r="BW80" s="59"/>
      <c r="BX80" s="59"/>
      <c r="BY80" s="59"/>
      <c r="BZ80" s="60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58"/>
      <c r="BM81" s="59"/>
      <c r="BN81" s="59"/>
      <c r="BO81" s="59"/>
      <c r="BP81" s="59"/>
      <c r="BQ81" s="59"/>
      <c r="BR81" s="59"/>
      <c r="BS81" s="59"/>
      <c r="BT81" s="59"/>
      <c r="BU81" s="59"/>
      <c r="BV81" s="59"/>
      <c r="BW81" s="59"/>
      <c r="BX81" s="59"/>
      <c r="BY81" s="59"/>
      <c r="BZ81" s="60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79"/>
      <c r="BM82" s="80"/>
      <c r="BN82" s="80"/>
      <c r="BO82" s="80"/>
      <c r="BP82" s="80"/>
      <c r="BQ82" s="80"/>
      <c r="BR82" s="80"/>
      <c r="BS82" s="80"/>
      <c r="BT82" s="80"/>
      <c r="BU82" s="80"/>
      <c r="BV82" s="80"/>
      <c r="BW82" s="80"/>
      <c r="BX82" s="80"/>
      <c r="BY82" s="80"/>
      <c r="BZ82" s="81"/>
    </row>
    <row r="83" spans="1:78">
      <c r="C83" s="2" t="s">
        <v>39</v>
      </c>
    </row>
  </sheetData>
  <sheetProtection password="B501" sheet="1" objects="1" scenarios="1" formatCells="0" formatColumns="0" formatRows="0"/>
  <mergeCells count="53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AY10:BF10"/>
    <mergeCell ref="BL10:BM10"/>
    <mergeCell ref="BL11:BZ13"/>
    <mergeCell ref="B14:BJ15"/>
    <mergeCell ref="BL14:BZ15"/>
    <mergeCell ref="B10:I10"/>
    <mergeCell ref="J10:Q10"/>
    <mergeCell ref="R10:Y10"/>
    <mergeCell ref="Z10:AG10"/>
    <mergeCell ref="AI10:AP10"/>
    <mergeCell ref="AQ10:AX10"/>
    <mergeCell ref="BL16:BZ44"/>
    <mergeCell ref="C34:P35"/>
    <mergeCell ref="R34:AE35"/>
    <mergeCell ref="AG34:AT35"/>
    <mergeCell ref="AV34:BI35"/>
    <mergeCell ref="AY8:BF8"/>
    <mergeCell ref="BL8:BM8"/>
    <mergeCell ref="B9:I9"/>
    <mergeCell ref="J9:Q9"/>
    <mergeCell ref="R9:Y9"/>
    <mergeCell ref="Z9:AG9"/>
    <mergeCell ref="AI9:AP9"/>
    <mergeCell ref="AQ9:AX9"/>
    <mergeCell ref="AY9:BF9"/>
    <mergeCell ref="BL9:BM9"/>
    <mergeCell ref="B8:I8"/>
    <mergeCell ref="J8:Q8"/>
    <mergeCell ref="R8:Y8"/>
    <mergeCell ref="Z8:AG8"/>
    <mergeCell ref="AI8:AP8"/>
    <mergeCell ref="AQ8:AX8"/>
    <mergeCell ref="B2:BZ4"/>
    <mergeCell ref="B6:AG6"/>
    <mergeCell ref="B7:I7"/>
    <mergeCell ref="J7:Q7"/>
    <mergeCell ref="R7:Y7"/>
    <mergeCell ref="Z7:AG7"/>
    <mergeCell ref="AI7:AP7"/>
    <mergeCell ref="AQ7:AX7"/>
    <mergeCell ref="AY7:BF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M10"/>
  <sheetViews>
    <sheetView showGridLines="0" workbookViewId="0"/>
  </sheetViews>
  <sheetFormatPr defaultRowHeight="13.5"/>
  <cols>
    <col min="2" max="143" width="11.875" customWidth="1"/>
  </cols>
  <sheetData>
    <row r="1" spans="1:143">
      <c r="A1" t="s">
        <v>40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>
        <v>1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/>
      <c r="AH1" s="25">
        <v>1</v>
      </c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/>
      <c r="AS1" s="25">
        <v>1</v>
      </c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/>
      <c r="BD1" s="25">
        <v>1</v>
      </c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/>
      <c r="BO1" s="25">
        <v>1</v>
      </c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/>
      <c r="BZ1" s="25">
        <v>1</v>
      </c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/>
      <c r="CK1" s="25">
        <v>1</v>
      </c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/>
      <c r="CV1" s="25">
        <v>1</v>
      </c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/>
      <c r="DG1" s="25">
        <v>1</v>
      </c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/>
      <c r="DR1" s="25">
        <v>1</v>
      </c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/>
      <c r="EC1" s="25">
        <v>1</v>
      </c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/>
    </row>
    <row r="2" spans="1:143">
      <c r="A2" s="26" t="s">
        <v>41</v>
      </c>
      <c r="B2" s="26">
        <f>COLUMN()-1</f>
        <v>1</v>
      </c>
      <c r="C2" s="26">
        <f t="shared" ref="C2:BQ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ref="BR2:EC2" si="1">COLUMN()-1</f>
        <v>69</v>
      </c>
      <c r="BS2" s="26">
        <f t="shared" si="1"/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ref="ED2:EM2" si="2">COLUMN()-1</f>
        <v>133</v>
      </c>
      <c r="EE2" s="26">
        <f t="shared" si="2"/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</row>
    <row r="3" spans="1:143">
      <c r="A3" s="26" t="s">
        <v>42</v>
      </c>
      <c r="B3" s="27" t="s">
        <v>43</v>
      </c>
      <c r="C3" s="27" t="s">
        <v>44</v>
      </c>
      <c r="D3" s="27" t="s">
        <v>45</v>
      </c>
      <c r="E3" s="27" t="s">
        <v>46</v>
      </c>
      <c r="F3" s="27" t="s">
        <v>47</v>
      </c>
      <c r="G3" s="27" t="s">
        <v>48</v>
      </c>
      <c r="H3" s="83" t="s">
        <v>49</v>
      </c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5"/>
      <c r="W3" s="89" t="s">
        <v>50</v>
      </c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 t="s">
        <v>51</v>
      </c>
      <c r="DH3" s="82"/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</row>
    <row r="4" spans="1:143">
      <c r="A4" s="26" t="s">
        <v>52</v>
      </c>
      <c r="B4" s="28"/>
      <c r="C4" s="28"/>
      <c r="D4" s="28"/>
      <c r="E4" s="28"/>
      <c r="F4" s="28"/>
      <c r="G4" s="28"/>
      <c r="H4" s="86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8"/>
      <c r="W4" s="82" t="s">
        <v>53</v>
      </c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 t="s">
        <v>54</v>
      </c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 t="s">
        <v>55</v>
      </c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 t="s">
        <v>56</v>
      </c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 t="s">
        <v>57</v>
      </c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 t="s">
        <v>58</v>
      </c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 t="s">
        <v>59</v>
      </c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 t="s">
        <v>60</v>
      </c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 t="s">
        <v>61</v>
      </c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 t="s">
        <v>62</v>
      </c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 t="s">
        <v>63</v>
      </c>
      <c r="ED4" s="82"/>
      <c r="EE4" s="82"/>
      <c r="EF4" s="82"/>
      <c r="EG4" s="82"/>
      <c r="EH4" s="82"/>
      <c r="EI4" s="82"/>
      <c r="EJ4" s="82"/>
      <c r="EK4" s="82"/>
      <c r="EL4" s="82"/>
      <c r="EM4" s="82"/>
    </row>
    <row r="5" spans="1:143">
      <c r="A5" s="26" t="s">
        <v>64</v>
      </c>
      <c r="B5" s="29"/>
      <c r="C5" s="29"/>
      <c r="D5" s="29"/>
      <c r="E5" s="29"/>
      <c r="F5" s="29"/>
      <c r="G5" s="29"/>
      <c r="H5" s="30" t="s">
        <v>65</v>
      </c>
      <c r="I5" s="30" t="s">
        <v>66</v>
      </c>
      <c r="J5" s="30" t="s">
        <v>67</v>
      </c>
      <c r="K5" s="30" t="s">
        <v>68</v>
      </c>
      <c r="L5" s="30" t="s">
        <v>69</v>
      </c>
      <c r="M5" s="30" t="s">
        <v>70</v>
      </c>
      <c r="N5" s="30" t="s">
        <v>71</v>
      </c>
      <c r="O5" s="30" t="s">
        <v>72</v>
      </c>
      <c r="P5" s="30" t="s">
        <v>73</v>
      </c>
      <c r="Q5" s="30" t="s">
        <v>74</v>
      </c>
      <c r="R5" s="30" t="s">
        <v>75</v>
      </c>
      <c r="S5" s="30" t="s">
        <v>76</v>
      </c>
      <c r="T5" s="30" t="s">
        <v>77</v>
      </c>
      <c r="U5" s="30" t="s">
        <v>78</v>
      </c>
      <c r="V5" s="30" t="s">
        <v>79</v>
      </c>
      <c r="W5" s="30" t="s">
        <v>80</v>
      </c>
      <c r="X5" s="30" t="s">
        <v>81</v>
      </c>
      <c r="Y5" s="30" t="s">
        <v>82</v>
      </c>
      <c r="Z5" s="30" t="s">
        <v>83</v>
      </c>
      <c r="AA5" s="30" t="s">
        <v>84</v>
      </c>
      <c r="AB5" s="30" t="s">
        <v>85</v>
      </c>
      <c r="AC5" s="30" t="s">
        <v>86</v>
      </c>
      <c r="AD5" s="30" t="s">
        <v>87</v>
      </c>
      <c r="AE5" s="30" t="s">
        <v>88</v>
      </c>
      <c r="AF5" s="30" t="s">
        <v>89</v>
      </c>
      <c r="AG5" s="30" t="s">
        <v>90</v>
      </c>
      <c r="AH5" s="30" t="s">
        <v>80</v>
      </c>
      <c r="AI5" s="30" t="s">
        <v>81</v>
      </c>
      <c r="AJ5" s="30" t="s">
        <v>82</v>
      </c>
      <c r="AK5" s="30" t="s">
        <v>83</v>
      </c>
      <c r="AL5" s="30" t="s">
        <v>84</v>
      </c>
      <c r="AM5" s="30" t="s">
        <v>85</v>
      </c>
      <c r="AN5" s="30" t="s">
        <v>86</v>
      </c>
      <c r="AO5" s="30" t="s">
        <v>87</v>
      </c>
      <c r="AP5" s="30" t="s">
        <v>88</v>
      </c>
      <c r="AQ5" s="30" t="s">
        <v>89</v>
      </c>
      <c r="AR5" s="30" t="s">
        <v>91</v>
      </c>
      <c r="AS5" s="30" t="s">
        <v>80</v>
      </c>
      <c r="AT5" s="30" t="s">
        <v>81</v>
      </c>
      <c r="AU5" s="30" t="s">
        <v>82</v>
      </c>
      <c r="AV5" s="30" t="s">
        <v>83</v>
      </c>
      <c r="AW5" s="30" t="s">
        <v>84</v>
      </c>
      <c r="AX5" s="30" t="s">
        <v>85</v>
      </c>
      <c r="AY5" s="30" t="s">
        <v>86</v>
      </c>
      <c r="AZ5" s="30" t="s">
        <v>87</v>
      </c>
      <c r="BA5" s="30" t="s">
        <v>88</v>
      </c>
      <c r="BB5" s="30" t="s">
        <v>89</v>
      </c>
      <c r="BC5" s="30" t="s">
        <v>91</v>
      </c>
      <c r="BD5" s="30" t="s">
        <v>80</v>
      </c>
      <c r="BE5" s="30" t="s">
        <v>81</v>
      </c>
      <c r="BF5" s="30" t="s">
        <v>82</v>
      </c>
      <c r="BG5" s="30" t="s">
        <v>83</v>
      </c>
      <c r="BH5" s="30" t="s">
        <v>84</v>
      </c>
      <c r="BI5" s="30" t="s">
        <v>85</v>
      </c>
      <c r="BJ5" s="30" t="s">
        <v>86</v>
      </c>
      <c r="BK5" s="30" t="s">
        <v>87</v>
      </c>
      <c r="BL5" s="30" t="s">
        <v>88</v>
      </c>
      <c r="BM5" s="30" t="s">
        <v>89</v>
      </c>
      <c r="BN5" s="30" t="s">
        <v>91</v>
      </c>
      <c r="BO5" s="30" t="s">
        <v>80</v>
      </c>
      <c r="BP5" s="30" t="s">
        <v>81</v>
      </c>
      <c r="BQ5" s="30" t="s">
        <v>82</v>
      </c>
      <c r="BR5" s="30" t="s">
        <v>83</v>
      </c>
      <c r="BS5" s="30" t="s">
        <v>84</v>
      </c>
      <c r="BT5" s="30" t="s">
        <v>85</v>
      </c>
      <c r="BU5" s="30" t="s">
        <v>86</v>
      </c>
      <c r="BV5" s="30" t="s">
        <v>87</v>
      </c>
      <c r="BW5" s="30" t="s">
        <v>88</v>
      </c>
      <c r="BX5" s="30" t="s">
        <v>89</v>
      </c>
      <c r="BY5" s="30" t="s">
        <v>91</v>
      </c>
      <c r="BZ5" s="30" t="s">
        <v>80</v>
      </c>
      <c r="CA5" s="30" t="s">
        <v>81</v>
      </c>
      <c r="CB5" s="30" t="s">
        <v>82</v>
      </c>
      <c r="CC5" s="30" t="s">
        <v>83</v>
      </c>
      <c r="CD5" s="30" t="s">
        <v>84</v>
      </c>
      <c r="CE5" s="30" t="s">
        <v>85</v>
      </c>
      <c r="CF5" s="30" t="s">
        <v>86</v>
      </c>
      <c r="CG5" s="30" t="s">
        <v>87</v>
      </c>
      <c r="CH5" s="30" t="s">
        <v>88</v>
      </c>
      <c r="CI5" s="30" t="s">
        <v>89</v>
      </c>
      <c r="CJ5" s="30" t="s">
        <v>91</v>
      </c>
      <c r="CK5" s="30" t="s">
        <v>80</v>
      </c>
      <c r="CL5" s="30" t="s">
        <v>81</v>
      </c>
      <c r="CM5" s="30" t="s">
        <v>82</v>
      </c>
      <c r="CN5" s="30" t="s">
        <v>83</v>
      </c>
      <c r="CO5" s="30" t="s">
        <v>84</v>
      </c>
      <c r="CP5" s="30" t="s">
        <v>85</v>
      </c>
      <c r="CQ5" s="30" t="s">
        <v>86</v>
      </c>
      <c r="CR5" s="30" t="s">
        <v>87</v>
      </c>
      <c r="CS5" s="30" t="s">
        <v>88</v>
      </c>
      <c r="CT5" s="30" t="s">
        <v>89</v>
      </c>
      <c r="CU5" s="30" t="s">
        <v>91</v>
      </c>
      <c r="CV5" s="30" t="s">
        <v>80</v>
      </c>
      <c r="CW5" s="30" t="s">
        <v>81</v>
      </c>
      <c r="CX5" s="30" t="s">
        <v>82</v>
      </c>
      <c r="CY5" s="30" t="s">
        <v>83</v>
      </c>
      <c r="CZ5" s="30" t="s">
        <v>84</v>
      </c>
      <c r="DA5" s="30" t="s">
        <v>85</v>
      </c>
      <c r="DB5" s="30" t="s">
        <v>86</v>
      </c>
      <c r="DC5" s="30" t="s">
        <v>87</v>
      </c>
      <c r="DD5" s="30" t="s">
        <v>88</v>
      </c>
      <c r="DE5" s="30" t="s">
        <v>89</v>
      </c>
      <c r="DF5" s="30" t="s">
        <v>91</v>
      </c>
      <c r="DG5" s="30" t="s">
        <v>80</v>
      </c>
      <c r="DH5" s="30" t="s">
        <v>81</v>
      </c>
      <c r="DI5" s="30" t="s">
        <v>82</v>
      </c>
      <c r="DJ5" s="30" t="s">
        <v>83</v>
      </c>
      <c r="DK5" s="30" t="s">
        <v>84</v>
      </c>
      <c r="DL5" s="30" t="s">
        <v>85</v>
      </c>
      <c r="DM5" s="30" t="s">
        <v>86</v>
      </c>
      <c r="DN5" s="30" t="s">
        <v>87</v>
      </c>
      <c r="DO5" s="30" t="s">
        <v>88</v>
      </c>
      <c r="DP5" s="30" t="s">
        <v>89</v>
      </c>
      <c r="DQ5" s="30" t="s">
        <v>91</v>
      </c>
      <c r="DR5" s="30" t="s">
        <v>80</v>
      </c>
      <c r="DS5" s="30" t="s">
        <v>81</v>
      </c>
      <c r="DT5" s="30" t="s">
        <v>82</v>
      </c>
      <c r="DU5" s="30" t="s">
        <v>83</v>
      </c>
      <c r="DV5" s="30" t="s">
        <v>84</v>
      </c>
      <c r="DW5" s="30" t="s">
        <v>85</v>
      </c>
      <c r="DX5" s="30" t="s">
        <v>86</v>
      </c>
      <c r="DY5" s="30" t="s">
        <v>87</v>
      </c>
      <c r="DZ5" s="30" t="s">
        <v>88</v>
      </c>
      <c r="EA5" s="30" t="s">
        <v>89</v>
      </c>
      <c r="EB5" s="30" t="s">
        <v>91</v>
      </c>
      <c r="EC5" s="30" t="s">
        <v>80</v>
      </c>
      <c r="ED5" s="30" t="s">
        <v>81</v>
      </c>
      <c r="EE5" s="30" t="s">
        <v>82</v>
      </c>
      <c r="EF5" s="30" t="s">
        <v>83</v>
      </c>
      <c r="EG5" s="30" t="s">
        <v>84</v>
      </c>
      <c r="EH5" s="30" t="s">
        <v>85</v>
      </c>
      <c r="EI5" s="30" t="s">
        <v>86</v>
      </c>
      <c r="EJ5" s="30" t="s">
        <v>87</v>
      </c>
      <c r="EK5" s="30" t="s">
        <v>88</v>
      </c>
      <c r="EL5" s="30" t="s">
        <v>89</v>
      </c>
      <c r="EM5" s="30" t="s">
        <v>91</v>
      </c>
    </row>
    <row r="6" spans="1:143" s="34" customFormat="1">
      <c r="A6" s="26" t="s">
        <v>92</v>
      </c>
      <c r="B6" s="31">
        <f>B7</f>
        <v>2014</v>
      </c>
      <c r="C6" s="31">
        <f t="shared" ref="C6:V6" si="3">C7</f>
        <v>122360</v>
      </c>
      <c r="D6" s="31">
        <f t="shared" si="3"/>
        <v>46</v>
      </c>
      <c r="E6" s="31">
        <f t="shared" si="3"/>
        <v>1</v>
      </c>
      <c r="F6" s="31">
        <f t="shared" si="3"/>
        <v>0</v>
      </c>
      <c r="G6" s="31">
        <f t="shared" si="3"/>
        <v>1</v>
      </c>
      <c r="H6" s="31" t="str">
        <f t="shared" si="3"/>
        <v>千葉県　香取市</v>
      </c>
      <c r="I6" s="31" t="str">
        <f t="shared" si="3"/>
        <v>法適用</v>
      </c>
      <c r="J6" s="31" t="str">
        <f t="shared" si="3"/>
        <v>水道事業</v>
      </c>
      <c r="K6" s="31" t="str">
        <f t="shared" si="3"/>
        <v>末端給水事業</v>
      </c>
      <c r="L6" s="31" t="str">
        <f t="shared" si="3"/>
        <v>A4</v>
      </c>
      <c r="M6" s="32" t="str">
        <f t="shared" si="3"/>
        <v>-</v>
      </c>
      <c r="N6" s="32">
        <f t="shared" si="3"/>
        <v>50.02</v>
      </c>
      <c r="O6" s="32">
        <f t="shared" si="3"/>
        <v>70.03</v>
      </c>
      <c r="P6" s="32">
        <f t="shared" si="3"/>
        <v>4644</v>
      </c>
      <c r="Q6" s="32">
        <f t="shared" si="3"/>
        <v>81065</v>
      </c>
      <c r="R6" s="32">
        <f t="shared" si="3"/>
        <v>262.35000000000002</v>
      </c>
      <c r="S6" s="32">
        <f t="shared" si="3"/>
        <v>309</v>
      </c>
      <c r="T6" s="32">
        <f t="shared" si="3"/>
        <v>56477</v>
      </c>
      <c r="U6" s="32">
        <f t="shared" si="3"/>
        <v>171.19</v>
      </c>
      <c r="V6" s="32">
        <f t="shared" si="3"/>
        <v>329.91</v>
      </c>
      <c r="W6" s="33">
        <f>IF(W7="",NA(),W7)</f>
        <v>120.9</v>
      </c>
      <c r="X6" s="33">
        <f t="shared" ref="X6:AF6" si="4">IF(X7="",NA(),X7)</f>
        <v>114.11</v>
      </c>
      <c r="Y6" s="33">
        <f t="shared" si="4"/>
        <v>129.9</v>
      </c>
      <c r="Z6" s="33">
        <f t="shared" si="4"/>
        <v>119.96</v>
      </c>
      <c r="AA6" s="33">
        <f t="shared" si="4"/>
        <v>114.94</v>
      </c>
      <c r="AB6" s="33">
        <f t="shared" si="4"/>
        <v>108.89</v>
      </c>
      <c r="AC6" s="33">
        <f t="shared" si="4"/>
        <v>107.68</v>
      </c>
      <c r="AD6" s="33">
        <f t="shared" si="4"/>
        <v>108.24</v>
      </c>
      <c r="AE6" s="33">
        <f t="shared" si="4"/>
        <v>107.8</v>
      </c>
      <c r="AF6" s="33">
        <f t="shared" si="4"/>
        <v>111.96</v>
      </c>
      <c r="AG6" s="32" t="str">
        <f>IF(AG7="","",IF(AG7="-","【-】","【"&amp;SUBSTITUTE(TEXT(AG7,"#,##0.00"),"-","△")&amp;"】"))</f>
        <v>【113.03】</v>
      </c>
      <c r="AH6" s="32">
        <f>IF(AH7="",NA(),AH7)</f>
        <v>0</v>
      </c>
      <c r="AI6" s="32">
        <f t="shared" ref="AI6:AQ6" si="5">IF(AI7="",NA(),AI7)</f>
        <v>0</v>
      </c>
      <c r="AJ6" s="32">
        <f t="shared" si="5"/>
        <v>0</v>
      </c>
      <c r="AK6" s="32">
        <f t="shared" si="5"/>
        <v>0</v>
      </c>
      <c r="AL6" s="32">
        <f t="shared" si="5"/>
        <v>0</v>
      </c>
      <c r="AM6" s="33">
        <f t="shared" si="5"/>
        <v>4.4400000000000004</v>
      </c>
      <c r="AN6" s="33">
        <f t="shared" si="5"/>
        <v>4.67</v>
      </c>
      <c r="AO6" s="33">
        <f t="shared" si="5"/>
        <v>4.46</v>
      </c>
      <c r="AP6" s="33">
        <f t="shared" si="5"/>
        <v>4.3899999999999997</v>
      </c>
      <c r="AQ6" s="33">
        <f t="shared" si="5"/>
        <v>0.41</v>
      </c>
      <c r="AR6" s="32" t="str">
        <f>IF(AR7="","",IF(AR7="-","【-】","【"&amp;SUBSTITUTE(TEXT(AR7,"#,##0.00"),"-","△")&amp;"】"))</f>
        <v>【0.81】</v>
      </c>
      <c r="AS6" s="33">
        <f>IF(AS7="",NA(),AS7)</f>
        <v>396.29</v>
      </c>
      <c r="AT6" s="33">
        <f t="shared" ref="AT6:BB6" si="6">IF(AT7="",NA(),AT7)</f>
        <v>246.15</v>
      </c>
      <c r="AU6" s="33">
        <f t="shared" si="6"/>
        <v>396.58</v>
      </c>
      <c r="AV6" s="33">
        <f t="shared" si="6"/>
        <v>373.1</v>
      </c>
      <c r="AW6" s="33">
        <f t="shared" si="6"/>
        <v>63.91</v>
      </c>
      <c r="AX6" s="33">
        <f t="shared" si="6"/>
        <v>699.11</v>
      </c>
      <c r="AY6" s="33">
        <f t="shared" si="6"/>
        <v>695.41</v>
      </c>
      <c r="AZ6" s="33">
        <f t="shared" si="6"/>
        <v>701</v>
      </c>
      <c r="BA6" s="33">
        <f t="shared" si="6"/>
        <v>739.59</v>
      </c>
      <c r="BB6" s="33">
        <f t="shared" si="6"/>
        <v>335.95</v>
      </c>
      <c r="BC6" s="32" t="str">
        <f>IF(BC7="","",IF(BC7="-","【-】","【"&amp;SUBSTITUTE(TEXT(BC7,"#,##0.00"),"-","△")&amp;"】"))</f>
        <v>【264.16】</v>
      </c>
      <c r="BD6" s="33">
        <f>IF(BD7="",NA(),BD7)</f>
        <v>574.17999999999995</v>
      </c>
      <c r="BE6" s="33">
        <f t="shared" ref="BE6:BM6" si="7">IF(BE7="",NA(),BE7)</f>
        <v>609.36</v>
      </c>
      <c r="BF6" s="33">
        <f t="shared" si="7"/>
        <v>569.45000000000005</v>
      </c>
      <c r="BG6" s="33">
        <f t="shared" si="7"/>
        <v>561.78</v>
      </c>
      <c r="BH6" s="33">
        <f t="shared" si="7"/>
        <v>552.67999999999995</v>
      </c>
      <c r="BI6" s="33">
        <f t="shared" si="7"/>
        <v>339.69</v>
      </c>
      <c r="BJ6" s="33">
        <f t="shared" si="7"/>
        <v>343.45</v>
      </c>
      <c r="BK6" s="33">
        <f t="shared" si="7"/>
        <v>330.99</v>
      </c>
      <c r="BL6" s="33">
        <f t="shared" si="7"/>
        <v>324.08999999999997</v>
      </c>
      <c r="BM6" s="33">
        <f t="shared" si="7"/>
        <v>319.82</v>
      </c>
      <c r="BN6" s="32" t="str">
        <f>IF(BN7="","",IF(BN7="-","【-】","【"&amp;SUBSTITUTE(TEXT(BN7,"#,##0.00"),"-","△")&amp;"】"))</f>
        <v>【283.72】</v>
      </c>
      <c r="BO6" s="33">
        <f>IF(BO7="",NA(),BO7)</f>
        <v>93.92</v>
      </c>
      <c r="BP6" s="33">
        <f t="shared" ref="BP6:BX6" si="8">IF(BP7="",NA(),BP7)</f>
        <v>88.34</v>
      </c>
      <c r="BQ6" s="33">
        <f t="shared" si="8"/>
        <v>95.04</v>
      </c>
      <c r="BR6" s="33">
        <f t="shared" si="8"/>
        <v>94.06</v>
      </c>
      <c r="BS6" s="33">
        <f t="shared" si="8"/>
        <v>88.91</v>
      </c>
      <c r="BT6" s="33">
        <f t="shared" si="8"/>
        <v>101.27</v>
      </c>
      <c r="BU6" s="33">
        <f t="shared" si="8"/>
        <v>99.61</v>
      </c>
      <c r="BV6" s="33">
        <f t="shared" si="8"/>
        <v>100.27</v>
      </c>
      <c r="BW6" s="33">
        <f t="shared" si="8"/>
        <v>99.46</v>
      </c>
      <c r="BX6" s="33">
        <f t="shared" si="8"/>
        <v>105.21</v>
      </c>
      <c r="BY6" s="32" t="str">
        <f>IF(BY7="","",IF(BY7="-","【-】","【"&amp;SUBSTITUTE(TEXT(BY7,"#,##0.00"),"-","△")&amp;"】"))</f>
        <v>【104.60】</v>
      </c>
      <c r="BZ6" s="33">
        <f>IF(BZ7="",NA(),BZ7)</f>
        <v>251.05</v>
      </c>
      <c r="CA6" s="33">
        <f t="shared" ref="CA6:CI6" si="9">IF(CA7="",NA(),CA7)</f>
        <v>261.12</v>
      </c>
      <c r="CB6" s="33">
        <f t="shared" si="9"/>
        <v>248.85</v>
      </c>
      <c r="CC6" s="33">
        <f t="shared" si="9"/>
        <v>251.35</v>
      </c>
      <c r="CD6" s="33">
        <f t="shared" si="9"/>
        <v>266.18</v>
      </c>
      <c r="CE6" s="33">
        <f t="shared" si="9"/>
        <v>167.74</v>
      </c>
      <c r="CF6" s="33">
        <f t="shared" si="9"/>
        <v>169.59</v>
      </c>
      <c r="CG6" s="33">
        <f t="shared" si="9"/>
        <v>169.62</v>
      </c>
      <c r="CH6" s="33">
        <f t="shared" si="9"/>
        <v>171.78</v>
      </c>
      <c r="CI6" s="33">
        <f t="shared" si="9"/>
        <v>162.59</v>
      </c>
      <c r="CJ6" s="32" t="str">
        <f>IF(CJ7="","",IF(CJ7="-","【-】","【"&amp;SUBSTITUTE(TEXT(CJ7,"#,##0.00"),"-","△")&amp;"】"))</f>
        <v>【164.21】</v>
      </c>
      <c r="CK6" s="33">
        <f>IF(CK7="",NA(),CK7)</f>
        <v>67.599999999999994</v>
      </c>
      <c r="CL6" s="33">
        <f t="shared" ref="CL6:CT6" si="10">IF(CL7="",NA(),CL7)</f>
        <v>64.77</v>
      </c>
      <c r="CM6" s="33">
        <f t="shared" si="10"/>
        <v>64.510000000000005</v>
      </c>
      <c r="CN6" s="33">
        <f t="shared" si="10"/>
        <v>64.680000000000007</v>
      </c>
      <c r="CO6" s="33">
        <f t="shared" si="10"/>
        <v>64.209999999999994</v>
      </c>
      <c r="CP6" s="33">
        <f t="shared" si="10"/>
        <v>60.83</v>
      </c>
      <c r="CQ6" s="33">
        <f t="shared" si="10"/>
        <v>60.04</v>
      </c>
      <c r="CR6" s="33">
        <f t="shared" si="10"/>
        <v>59.88</v>
      </c>
      <c r="CS6" s="33">
        <f t="shared" si="10"/>
        <v>59.68</v>
      </c>
      <c r="CT6" s="33">
        <f t="shared" si="10"/>
        <v>59.17</v>
      </c>
      <c r="CU6" s="32" t="str">
        <f>IF(CU7="","",IF(CU7="-","【-】","【"&amp;SUBSTITUTE(TEXT(CU7,"#,##0.00"),"-","△")&amp;"】"))</f>
        <v>【59.80】</v>
      </c>
      <c r="CV6" s="33">
        <f>IF(CV7="",NA(),CV7)</f>
        <v>84.13</v>
      </c>
      <c r="CW6" s="33">
        <f t="shared" ref="CW6:DE6" si="11">IF(CW7="",NA(),CW7)</f>
        <v>81.069999999999993</v>
      </c>
      <c r="CX6" s="33">
        <f t="shared" si="11"/>
        <v>82.87</v>
      </c>
      <c r="CY6" s="33">
        <f t="shared" si="11"/>
        <v>82.28</v>
      </c>
      <c r="CZ6" s="33">
        <f t="shared" si="11"/>
        <v>81.28</v>
      </c>
      <c r="DA6" s="33">
        <f t="shared" si="11"/>
        <v>87.92</v>
      </c>
      <c r="DB6" s="33">
        <f t="shared" si="11"/>
        <v>87.33</v>
      </c>
      <c r="DC6" s="33">
        <f t="shared" si="11"/>
        <v>87.65</v>
      </c>
      <c r="DD6" s="33">
        <f t="shared" si="11"/>
        <v>87.63</v>
      </c>
      <c r="DE6" s="33">
        <f t="shared" si="11"/>
        <v>87.6</v>
      </c>
      <c r="DF6" s="32" t="str">
        <f>IF(DF7="","",IF(DF7="-","【-】","【"&amp;SUBSTITUTE(TEXT(DF7,"#,##0.00"),"-","△")&amp;"】"))</f>
        <v>【89.78】</v>
      </c>
      <c r="DG6" s="33">
        <f>IF(DG7="",NA(),DG7)</f>
        <v>46.65</v>
      </c>
      <c r="DH6" s="33">
        <f t="shared" ref="DH6:DP6" si="12">IF(DH7="",NA(),DH7)</f>
        <v>47.55</v>
      </c>
      <c r="DI6" s="33">
        <f t="shared" si="12"/>
        <v>48.15</v>
      </c>
      <c r="DJ6" s="33">
        <f t="shared" si="12"/>
        <v>47.77</v>
      </c>
      <c r="DK6" s="33">
        <f t="shared" si="12"/>
        <v>51.71</v>
      </c>
      <c r="DL6" s="33">
        <f t="shared" si="12"/>
        <v>36.700000000000003</v>
      </c>
      <c r="DM6" s="33">
        <f t="shared" si="12"/>
        <v>37.71</v>
      </c>
      <c r="DN6" s="33">
        <f t="shared" si="12"/>
        <v>38.69</v>
      </c>
      <c r="DO6" s="33">
        <f t="shared" si="12"/>
        <v>39.65</v>
      </c>
      <c r="DP6" s="33">
        <f t="shared" si="12"/>
        <v>45.25</v>
      </c>
      <c r="DQ6" s="32" t="str">
        <f>IF(DQ7="","",IF(DQ7="-","【-】","【"&amp;SUBSTITUTE(TEXT(DQ7,"#,##0.00"),"-","△")&amp;"】"))</f>
        <v>【46.31】</v>
      </c>
      <c r="DR6" s="33">
        <f>IF(DR7="",NA(),DR7)</f>
        <v>17.920000000000002</v>
      </c>
      <c r="DS6" s="33">
        <f t="shared" ref="DS6:EA6" si="13">IF(DS7="",NA(),DS7)</f>
        <v>18.87</v>
      </c>
      <c r="DT6" s="33">
        <f t="shared" si="13"/>
        <v>19.37</v>
      </c>
      <c r="DU6" s="33">
        <f t="shared" si="13"/>
        <v>20.98</v>
      </c>
      <c r="DV6" s="33">
        <f t="shared" si="13"/>
        <v>21.73</v>
      </c>
      <c r="DW6" s="33">
        <f t="shared" si="13"/>
        <v>6.92</v>
      </c>
      <c r="DX6" s="33">
        <f t="shared" si="13"/>
        <v>7.67</v>
      </c>
      <c r="DY6" s="33">
        <f t="shared" si="13"/>
        <v>8.4</v>
      </c>
      <c r="DZ6" s="33">
        <f t="shared" si="13"/>
        <v>9.7100000000000009</v>
      </c>
      <c r="EA6" s="33">
        <f t="shared" si="13"/>
        <v>10.71</v>
      </c>
      <c r="EB6" s="32" t="str">
        <f>IF(EB7="","",IF(EB7="-","【-】","【"&amp;SUBSTITUTE(TEXT(EB7,"#,##0.00"),"-","△")&amp;"】"))</f>
        <v>【12.42】</v>
      </c>
      <c r="EC6" s="33">
        <f>IF(EC7="",NA(),EC7)</f>
        <v>0.65</v>
      </c>
      <c r="ED6" s="33">
        <f t="shared" ref="ED6:EL6" si="14">IF(ED7="",NA(),ED7)</f>
        <v>0.28000000000000003</v>
      </c>
      <c r="EE6" s="33">
        <f t="shared" si="14"/>
        <v>0.75</v>
      </c>
      <c r="EF6" s="33">
        <f t="shared" si="14"/>
        <v>1.87</v>
      </c>
      <c r="EG6" s="33">
        <f t="shared" si="14"/>
        <v>0.99</v>
      </c>
      <c r="EH6" s="33">
        <f t="shared" si="14"/>
        <v>0.82</v>
      </c>
      <c r="EI6" s="33">
        <f t="shared" si="14"/>
        <v>0.84</v>
      </c>
      <c r="EJ6" s="33">
        <f t="shared" si="14"/>
        <v>0.78</v>
      </c>
      <c r="EK6" s="33">
        <f t="shared" si="14"/>
        <v>0.83</v>
      </c>
      <c r="EL6" s="33">
        <f t="shared" si="14"/>
        <v>0.72</v>
      </c>
      <c r="EM6" s="32" t="str">
        <f>IF(EM7="","",IF(EM7="-","【-】","【"&amp;SUBSTITUTE(TEXT(EM7,"#,##0.00"),"-","△")&amp;"】"))</f>
        <v>【0.78】</v>
      </c>
    </row>
    <row r="7" spans="1:143" s="34" customFormat="1">
      <c r="A7" s="26"/>
      <c r="B7" s="35">
        <v>2014</v>
      </c>
      <c r="C7" s="35">
        <v>122360</v>
      </c>
      <c r="D7" s="35">
        <v>46</v>
      </c>
      <c r="E7" s="35">
        <v>1</v>
      </c>
      <c r="F7" s="35">
        <v>0</v>
      </c>
      <c r="G7" s="35">
        <v>1</v>
      </c>
      <c r="H7" s="35" t="s">
        <v>93</v>
      </c>
      <c r="I7" s="35" t="s">
        <v>94</v>
      </c>
      <c r="J7" s="35" t="s">
        <v>95</v>
      </c>
      <c r="K7" s="35" t="s">
        <v>96</v>
      </c>
      <c r="L7" s="35" t="s">
        <v>97</v>
      </c>
      <c r="M7" s="36" t="s">
        <v>98</v>
      </c>
      <c r="N7" s="36">
        <v>50.02</v>
      </c>
      <c r="O7" s="36">
        <v>70.03</v>
      </c>
      <c r="P7" s="36">
        <v>4644</v>
      </c>
      <c r="Q7" s="36">
        <v>81065</v>
      </c>
      <c r="R7" s="36">
        <v>262.35000000000002</v>
      </c>
      <c r="S7" s="36">
        <v>309</v>
      </c>
      <c r="T7" s="36">
        <v>56477</v>
      </c>
      <c r="U7" s="36">
        <v>171.19</v>
      </c>
      <c r="V7" s="36">
        <v>329.91</v>
      </c>
      <c r="W7" s="36">
        <v>120.9</v>
      </c>
      <c r="X7" s="36">
        <v>114.11</v>
      </c>
      <c r="Y7" s="36">
        <v>129.9</v>
      </c>
      <c r="Z7" s="36">
        <v>119.96</v>
      </c>
      <c r="AA7" s="36">
        <v>114.94</v>
      </c>
      <c r="AB7" s="36">
        <v>108.89</v>
      </c>
      <c r="AC7" s="36">
        <v>107.68</v>
      </c>
      <c r="AD7" s="36">
        <v>108.24</v>
      </c>
      <c r="AE7" s="36">
        <v>107.8</v>
      </c>
      <c r="AF7" s="36">
        <v>111.96</v>
      </c>
      <c r="AG7" s="36">
        <v>113.03</v>
      </c>
      <c r="AH7" s="36">
        <v>0</v>
      </c>
      <c r="AI7" s="36">
        <v>0</v>
      </c>
      <c r="AJ7" s="36">
        <v>0</v>
      </c>
      <c r="AK7" s="36">
        <v>0</v>
      </c>
      <c r="AL7" s="36">
        <v>0</v>
      </c>
      <c r="AM7" s="36">
        <v>4.4400000000000004</v>
      </c>
      <c r="AN7" s="36">
        <v>4.67</v>
      </c>
      <c r="AO7" s="36">
        <v>4.46</v>
      </c>
      <c r="AP7" s="36">
        <v>4.3899999999999997</v>
      </c>
      <c r="AQ7" s="36">
        <v>0.41</v>
      </c>
      <c r="AR7" s="36">
        <v>0.81</v>
      </c>
      <c r="AS7" s="36">
        <v>396.29</v>
      </c>
      <c r="AT7" s="36">
        <v>246.15</v>
      </c>
      <c r="AU7" s="36">
        <v>396.58</v>
      </c>
      <c r="AV7" s="36">
        <v>373.1</v>
      </c>
      <c r="AW7" s="36">
        <v>63.91</v>
      </c>
      <c r="AX7" s="36">
        <v>699.11</v>
      </c>
      <c r="AY7" s="36">
        <v>695.41</v>
      </c>
      <c r="AZ7" s="36">
        <v>701</v>
      </c>
      <c r="BA7" s="36">
        <v>739.59</v>
      </c>
      <c r="BB7" s="36">
        <v>335.95</v>
      </c>
      <c r="BC7" s="36">
        <v>264.16000000000003</v>
      </c>
      <c r="BD7" s="36">
        <v>574.17999999999995</v>
      </c>
      <c r="BE7" s="36">
        <v>609.36</v>
      </c>
      <c r="BF7" s="36">
        <v>569.45000000000005</v>
      </c>
      <c r="BG7" s="36">
        <v>561.78</v>
      </c>
      <c r="BH7" s="36">
        <v>552.67999999999995</v>
      </c>
      <c r="BI7" s="36">
        <v>339.69</v>
      </c>
      <c r="BJ7" s="36">
        <v>343.45</v>
      </c>
      <c r="BK7" s="36">
        <v>330.99</v>
      </c>
      <c r="BL7" s="36">
        <v>324.08999999999997</v>
      </c>
      <c r="BM7" s="36">
        <v>319.82</v>
      </c>
      <c r="BN7" s="36">
        <v>283.72000000000003</v>
      </c>
      <c r="BO7" s="36">
        <v>93.92</v>
      </c>
      <c r="BP7" s="36">
        <v>88.34</v>
      </c>
      <c r="BQ7" s="36">
        <v>95.04</v>
      </c>
      <c r="BR7" s="36">
        <v>94.06</v>
      </c>
      <c r="BS7" s="36">
        <v>88.91</v>
      </c>
      <c r="BT7" s="36">
        <v>101.27</v>
      </c>
      <c r="BU7" s="36">
        <v>99.61</v>
      </c>
      <c r="BV7" s="36">
        <v>100.27</v>
      </c>
      <c r="BW7" s="36">
        <v>99.46</v>
      </c>
      <c r="BX7" s="36">
        <v>105.21</v>
      </c>
      <c r="BY7" s="36">
        <v>104.6</v>
      </c>
      <c r="BZ7" s="36">
        <v>251.05</v>
      </c>
      <c r="CA7" s="36">
        <v>261.12</v>
      </c>
      <c r="CB7" s="36">
        <v>248.85</v>
      </c>
      <c r="CC7" s="36">
        <v>251.35</v>
      </c>
      <c r="CD7" s="36">
        <v>266.18</v>
      </c>
      <c r="CE7" s="36">
        <v>167.74</v>
      </c>
      <c r="CF7" s="36">
        <v>169.59</v>
      </c>
      <c r="CG7" s="36">
        <v>169.62</v>
      </c>
      <c r="CH7" s="36">
        <v>171.78</v>
      </c>
      <c r="CI7" s="36">
        <v>162.59</v>
      </c>
      <c r="CJ7" s="36">
        <v>164.21</v>
      </c>
      <c r="CK7" s="36">
        <v>67.599999999999994</v>
      </c>
      <c r="CL7" s="36">
        <v>64.77</v>
      </c>
      <c r="CM7" s="36">
        <v>64.510000000000005</v>
      </c>
      <c r="CN7" s="36">
        <v>64.680000000000007</v>
      </c>
      <c r="CO7" s="36">
        <v>64.209999999999994</v>
      </c>
      <c r="CP7" s="36">
        <v>60.83</v>
      </c>
      <c r="CQ7" s="36">
        <v>60.04</v>
      </c>
      <c r="CR7" s="36">
        <v>59.88</v>
      </c>
      <c r="CS7" s="36">
        <v>59.68</v>
      </c>
      <c r="CT7" s="36">
        <v>59.17</v>
      </c>
      <c r="CU7" s="36">
        <v>59.8</v>
      </c>
      <c r="CV7" s="36">
        <v>84.13</v>
      </c>
      <c r="CW7" s="36">
        <v>81.069999999999993</v>
      </c>
      <c r="CX7" s="36">
        <v>82.87</v>
      </c>
      <c r="CY7" s="36">
        <v>82.28</v>
      </c>
      <c r="CZ7" s="36">
        <v>81.28</v>
      </c>
      <c r="DA7" s="36">
        <v>87.92</v>
      </c>
      <c r="DB7" s="36">
        <v>87.33</v>
      </c>
      <c r="DC7" s="36">
        <v>87.65</v>
      </c>
      <c r="DD7" s="36">
        <v>87.63</v>
      </c>
      <c r="DE7" s="36">
        <v>87.6</v>
      </c>
      <c r="DF7" s="36">
        <v>89.78</v>
      </c>
      <c r="DG7" s="36">
        <v>46.65</v>
      </c>
      <c r="DH7" s="36">
        <v>47.55</v>
      </c>
      <c r="DI7" s="36">
        <v>48.15</v>
      </c>
      <c r="DJ7" s="36">
        <v>47.77</v>
      </c>
      <c r="DK7" s="36">
        <v>51.71</v>
      </c>
      <c r="DL7" s="36">
        <v>36.700000000000003</v>
      </c>
      <c r="DM7" s="36">
        <v>37.71</v>
      </c>
      <c r="DN7" s="36">
        <v>38.69</v>
      </c>
      <c r="DO7" s="36">
        <v>39.65</v>
      </c>
      <c r="DP7" s="36">
        <v>45.25</v>
      </c>
      <c r="DQ7" s="36">
        <v>46.31</v>
      </c>
      <c r="DR7" s="36">
        <v>17.920000000000002</v>
      </c>
      <c r="DS7" s="36">
        <v>18.87</v>
      </c>
      <c r="DT7" s="36">
        <v>19.37</v>
      </c>
      <c r="DU7" s="36">
        <v>20.98</v>
      </c>
      <c r="DV7" s="36">
        <v>21.73</v>
      </c>
      <c r="DW7" s="36">
        <v>6.92</v>
      </c>
      <c r="DX7" s="36">
        <v>7.67</v>
      </c>
      <c r="DY7" s="36">
        <v>8.4</v>
      </c>
      <c r="DZ7" s="36">
        <v>9.7100000000000009</v>
      </c>
      <c r="EA7" s="36">
        <v>10.71</v>
      </c>
      <c r="EB7" s="36">
        <v>12.42</v>
      </c>
      <c r="EC7" s="36">
        <v>0.65</v>
      </c>
      <c r="ED7" s="36">
        <v>0.28000000000000003</v>
      </c>
      <c r="EE7" s="36">
        <v>0.75</v>
      </c>
      <c r="EF7" s="36">
        <v>1.87</v>
      </c>
      <c r="EG7" s="36">
        <v>0.99</v>
      </c>
      <c r="EH7" s="36">
        <v>0.82</v>
      </c>
      <c r="EI7" s="36">
        <v>0.84</v>
      </c>
      <c r="EJ7" s="36">
        <v>0.78</v>
      </c>
      <c r="EK7" s="36">
        <v>0.83</v>
      </c>
      <c r="EL7" s="36">
        <v>0.72</v>
      </c>
      <c r="EM7" s="36">
        <v>0.78</v>
      </c>
    </row>
    <row r="8" spans="1:143">
      <c r="W8" s="37"/>
      <c r="X8" s="37"/>
      <c r="Y8" s="37"/>
      <c r="Z8" s="37"/>
      <c r="AA8" s="37"/>
      <c r="AB8" s="37"/>
      <c r="AC8" s="37"/>
      <c r="AD8" s="37"/>
      <c r="AE8" s="37"/>
      <c r="AF8" s="37"/>
      <c r="AG8" s="38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8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8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8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8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8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8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8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8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8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8"/>
    </row>
    <row r="9" spans="1:143">
      <c r="A9" s="39"/>
      <c r="B9" s="39" t="s">
        <v>99</v>
      </c>
      <c r="C9" s="39" t="s">
        <v>100</v>
      </c>
      <c r="D9" s="39" t="s">
        <v>101</v>
      </c>
      <c r="E9" s="39" t="s">
        <v>102</v>
      </c>
      <c r="F9" s="39" t="s">
        <v>103</v>
      </c>
      <c r="W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3">
      <c r="A10" s="39" t="s">
        <v>43</v>
      </c>
      <c r="B10" s="40">
        <f>DATEVALUE($B$6-4&amp;"年1月1日")</f>
        <v>40179</v>
      </c>
      <c r="C10" s="40">
        <f>DATEVALUE($B$6-3&amp;"年1月1日")</f>
        <v>40544</v>
      </c>
      <c r="D10" s="40">
        <f>DATEVALUE($B$6-2&amp;"年1月1日")</f>
        <v>40909</v>
      </c>
      <c r="E10" s="40">
        <f>DATEVALUE($B$6-1&amp;"年1月1日")</f>
        <v>41275</v>
      </c>
      <c r="F10" s="40">
        <f>DATEVALUE($B$6&amp;"年1月1日")</f>
        <v>41640</v>
      </c>
    </row>
  </sheetData>
  <mergeCells count="14">
    <mergeCell ref="CV4:DF4"/>
    <mergeCell ref="DG4:DQ4"/>
    <mergeCell ref="DR4:EB4"/>
    <mergeCell ref="EC4:EM4"/>
    <mergeCell ref="H3:V4"/>
    <mergeCell ref="W3:DF3"/>
    <mergeCell ref="DG3:EM3"/>
    <mergeCell ref="W4:AG4"/>
    <mergeCell ref="AH4:AR4"/>
    <mergeCell ref="AS4:BC4"/>
    <mergeCell ref="BD4:BN4"/>
    <mergeCell ref="BO4:BY4"/>
    <mergeCell ref="BZ4:CJ4"/>
    <mergeCell ref="CK4:CU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香取市</cp:lastModifiedBy>
  <cp:lastPrinted>2016-01-27T23:30:13Z</cp:lastPrinted>
  <dcterms:created xsi:type="dcterms:W3CDTF">2016-01-18T04:44:21Z</dcterms:created>
  <dcterms:modified xsi:type="dcterms:W3CDTF">2016-01-29T05:13:39Z</dcterms:modified>
  <cp:category/>
</cp:coreProperties>
</file>