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649" lockStructure="1"/>
  <bookViews>
    <workbookView xWindow="240" yWindow="75" windowWidth="19080" windowHeight="7860"/>
  </bookViews>
  <sheets>
    <sheet name="法非適用_下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BB10" i="4" s="1"/>
  <c r="V6" i="5"/>
  <c r="U6" i="5"/>
  <c r="T6" i="5"/>
  <c r="BB8" i="4" s="1"/>
  <c r="S6" i="5"/>
  <c r="AT8" i="4" s="1"/>
  <c r="R6" i="5"/>
  <c r="Q6" i="5"/>
  <c r="P6" i="5"/>
  <c r="W10" i="4" s="1"/>
  <c r="O6" i="5"/>
  <c r="P10" i="4" s="1"/>
  <c r="N6" i="5"/>
  <c r="M6" i="5"/>
  <c r="L6" i="5"/>
  <c r="K6" i="5"/>
  <c r="P8" i="4" s="1"/>
  <c r="J6" i="5"/>
  <c r="I6" i="5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T10" i="4"/>
  <c r="AL10" i="4"/>
  <c r="AD10" i="4"/>
  <c r="I10" i="4"/>
  <c r="B10" i="4"/>
  <c r="AL8" i="4"/>
  <c r="W8" i="4"/>
  <c r="I8" i="4"/>
  <c r="B8" i="4"/>
  <c r="B6" i="4"/>
  <c r="D10" i="5" l="1"/>
  <c r="C10" i="5"/>
  <c r="E10" i="5"/>
  <c r="B10" i="5"/>
</calcChain>
</file>

<file path=xl/sharedStrings.xml><?xml version="1.0" encoding="utf-8"?>
<sst xmlns="http://schemas.openxmlformats.org/spreadsheetml/2006/main" count="228" uniqueCount="111">
  <si>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</si>
  <si>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</si>
  <si>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</si>
  <si>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</si>
  <si>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</si>
  <si>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</si>
  <si>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</si>
  <si>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</si>
  <si>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</si>
  <si>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</si>
  <si>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</si>
  <si>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</si>
  <si>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</si>
  <si>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</si>
  <si>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</si>
  <si>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</si>
  <si>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</si>
  <si>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</si>
  <si>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</si>
  <si>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</si>
  <si>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</si>
  <si>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</si>
  <si>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平成27年度全国平均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</si>
  <si>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</si>
  <si>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</si>
  <si>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</si>
  <si>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</si>
  <si>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</si>
  <si>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</si>
  <si>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</si>
  <si>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</si>
  <si>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</si>
  <si>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</si>
  <si>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</si>
  <si>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「使用料対象の捕捉」</t>
    <rPh sb="1" eb="4">
      <t>シヨウリョウ</t>
    </rPh>
    <rPh sb="4" eb="6">
      <t>タイショウ</t>
    </rPh>
    <rPh sb="7" eb="9">
      <t>ホソク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</si>
  <si>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</si>
  <si>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</si>
  <si>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</si>
  <si>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「管渠の経年化の状況」</t>
    <rPh sb="4" eb="7">
      <t>ケイネンカ</t>
    </rPh>
    <rPh sb="8" eb="10">
      <t>ジョウキョウ</t>
    </rPh>
    <phoneticPr fontId="4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</si>
  <si>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</si>
  <si>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</si>
  <si>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※　平成23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キギョウ</t>
    </rPh>
    <rPh sb="76" eb="78">
      <t>ヘイセイ</t>
    </rPh>
    <rPh sb="80" eb="82">
      <t>ネンド</t>
    </rPh>
    <rPh sb="83" eb="85">
      <t>ジギョウ</t>
    </rPh>
    <rPh sb="85" eb="86">
      <t>スウ</t>
    </rPh>
    <rPh sb="87" eb="88">
      <t>モト</t>
    </rPh>
    <rPh sb="89" eb="91">
      <t>ルイジ</t>
    </rPh>
    <rPh sb="91" eb="93">
      <t>ダンタイ</t>
    </rPh>
    <rPh sb="93" eb="95">
      <t>ヘイキン</t>
    </rPh>
    <rPh sb="95" eb="96">
      <t>アタイ</t>
    </rPh>
    <rPh sb="97" eb="99">
      <t>サンシュツ</t>
    </rPh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</si>
  <si>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</si>
  <si>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</si>
  <si>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</si>
  <si>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</si>
  <si>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</si>
  <si>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</si>
  <si>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</si>
  <si>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</si>
  <si>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</si>
  <si>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</si>
  <si>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</si>
  <si>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</si>
  <si>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</si>
  <si>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</si>
  <si>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</si>
  <si>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</si>
  <si>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</si>
  <si>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</si>
  <si>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</si>
  <si>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</si>
  <si>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</si>
  <si>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</si>
  <si>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</si>
  <si>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</si>
  <si>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</si>
  <si>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</si>
  <si>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</si>
  <si>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</si>
  <si>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</si>
  <si>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</si>
  <si>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</si>
  <si>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</si>
  <si>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</si>
  <si>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</si>
  <si>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</si>
  <si>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</si>
  <si>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</si>
  <si>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</si>
  <si>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</si>
  <si>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</si>
  <si>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</si>
  <si>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</si>
  <si>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</si>
  <si>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</si>
  <si>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</si>
  <si>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</si>
  <si>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</si>
  <si>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</si>
  <si>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</si>
  <si>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</si>
  <si>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</si>
  <si>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</si>
  <si>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</si>
  <si>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</si>
  <si>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千葉県　野田市</t>
  </si>
  <si>
    <t>法非適用</t>
  </si>
  <si>
    <t>下水道事業</t>
  </si>
  <si>
    <t>公共下水道</t>
  </si>
  <si>
    <t>Ac2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</si>
  <si>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</si>
  <si>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</si>
  <si>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</si>
  <si>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</si>
  <si>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</si>
  <si>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</si>
  <si>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</si>
  <si>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　①収益的収支比率、⑤経費回収率については、いずれも９５％程度であり、⑤は類似団体よりも高いものの、１００％を下回っています。これは、下水道使用料だけでは、汚水処理費などの費用が賄えていない状況であり、不足する分は、一般会計からの繰入金により賄われていることがわかります。
　④企業債残高対事業規模比率については、前年度より地方債現在高は減り、料金収入は増加しているため、健全化の傾向にあります。
　未接続地域への下水道整備を進めており、使用料収入の増加がある一方で、汚水処理費などの費用の増加分が上回っているため、⑥汚水処理原価が若干上昇する結果となりました。
　下水道接続促進の取組みの結果、⑧水洗化率は順調に伸びており、有収水量の増加につながる接続ができていると考えられます。
　本市は、汚水処理施設を保有しておらず流域下水道へ接続しているため、⑦施設利用率については該当はありません。
　</t>
    <phoneticPr fontId="4"/>
  </si>
  <si>
    <t>　本市の公共下水道事業は、人口普及率が約64.7％と低く、既存の管渠も耐用年数に満たないことから、未整備地区の下水道整備を重点的に行っている状況です。
　今後は、整備した地区の下水道使用料の収納率及び水洗化率の向上を図り、使用料収入を増やすことで、一般会計の繰入金を減らしていきます。
　なお、地方公営企業法の適用を検討している段階であり、これにより経営状況が明確化し、経営改善に役立てられることが期待されます。
　</t>
    <rPh sb="78" eb="80">
      <t>コンゴ</t>
    </rPh>
    <rPh sb="82" eb="84">
      <t>セイビ</t>
    </rPh>
    <rPh sb="86" eb="88">
      <t>チク</t>
    </rPh>
    <rPh sb="109" eb="110">
      <t>ハカ</t>
    </rPh>
    <rPh sb="118" eb="119">
      <t>フ</t>
    </rPh>
    <rPh sb="125" eb="127">
      <t>イッパン</t>
    </rPh>
    <rPh sb="127" eb="129">
      <t>カイケイ</t>
    </rPh>
    <rPh sb="130" eb="132">
      <t>クリイレ</t>
    </rPh>
    <rPh sb="132" eb="133">
      <t>キン</t>
    </rPh>
    <rPh sb="134" eb="135">
      <t>ヘ</t>
    </rPh>
    <phoneticPr fontId="4"/>
  </si>
  <si>
    <t>　昭和48年より事業認可を得て都市下水路に着手し、昭和62年度末に公共下水道の供用開始をしたため、更新する管渠施設が少ない状況にあります。今後の老朽化対策については、ストックマネジメントの策定を検討しており、計画的な維持管理を行います。</t>
    <rPh sb="15" eb="17">
      <t>トシ</t>
    </rPh>
    <rPh sb="17" eb="19">
      <t>ゲスイ</t>
    </rPh>
    <rPh sb="19" eb="20">
      <t>ロ</t>
    </rPh>
    <rPh sb="25" eb="27">
      <t>ショウワ</t>
    </rPh>
    <rPh sb="29" eb="30">
      <t>ネン</t>
    </rPh>
    <rPh sb="30" eb="31">
      <t>ド</t>
    </rPh>
    <rPh sb="31" eb="32">
      <t>マツ</t>
    </rPh>
    <rPh sb="33" eb="35">
      <t>コウキョウ</t>
    </rPh>
    <rPh sb="35" eb="38">
      <t>ゲスイドウ</t>
    </rPh>
    <rPh sb="39" eb="41">
      <t>キョウヨウ</t>
    </rPh>
    <rPh sb="41" eb="43">
      <t>カイシ</t>
    </rPh>
    <rPh sb="69" eb="71">
      <t>コンゴ</t>
    </rPh>
    <rPh sb="72" eb="75">
      <t>ロウキュウカ</t>
    </rPh>
    <rPh sb="75" eb="77">
      <t>タイサク</t>
    </rPh>
    <rPh sb="94" eb="96">
      <t>サクテイ</t>
    </rPh>
    <rPh sb="97" eb="99">
      <t>ケントウ</t>
    </rPh>
    <rPh sb="104" eb="107">
      <t>ケイカクテキ</t>
    </rPh>
    <rPh sb="113" eb="114">
      <t>オコナ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</si>
</sst>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2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0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2 2" xfId="14"/>
    <cellStyle name="標準 3 3" xfId="15"/>
    <cellStyle name="標準 4" xfId="16"/>
    <cellStyle name="標準 5" xfId="17"/>
    <cellStyle name="標準 6" xfId="18"/>
    <cellStyle name="標準 7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0.04</c:v>
                </c:pt>
                <c:pt idx="1">
                  <c:v>0.05</c:v>
                </c:pt>
                <c:pt idx="2">
                  <c:v>0.04</c:v>
                </c:pt>
                <c:pt idx="3">
                  <c:v>0.03</c:v>
                </c:pt>
                <c:pt idx="4" formatCode="#,##0.00;&quot;△&quot;#,##0.0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005056"/>
        <c:axId val="870083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0.19</c:v>
                </c:pt>
                <c:pt idx="1">
                  <c:v>0.04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0.23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005056"/>
        <c:axId val="87008384"/>
      </c:lineChart>
      <c:dateAx>
        <c:axId val="870050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7008384"/>
        <c:crosses val="autoZero"/>
        <c:auto val="1"/>
        <c:lblOffset val="100"/>
        <c:baseTimeUnit val="years"/>
      </c:dateAx>
      <c:valAx>
        <c:axId val="870083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70050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96.51</c:v>
                </c:pt>
                <c:pt idx="1">
                  <c:v>96.15</c:v>
                </c:pt>
                <c:pt idx="2">
                  <c:v>96.88</c:v>
                </c:pt>
                <c:pt idx="3">
                  <c:v>96.7</c:v>
                </c:pt>
                <c:pt idx="4">
                  <c:v>95.19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438336"/>
        <c:axId val="1616509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38336"/>
        <c:axId val="161650944"/>
      </c:lineChart>
      <c:dateAx>
        <c:axId val="1614383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1650944"/>
        <c:crosses val="autoZero"/>
        <c:auto val="1"/>
        <c:lblOffset val="100"/>
        <c:baseTimeUnit val="years"/>
      </c:dateAx>
      <c:valAx>
        <c:axId val="1616509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614383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869952"/>
        <c:axId val="1818810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869952"/>
        <c:axId val="181881088"/>
      </c:lineChart>
      <c:dateAx>
        <c:axId val="1818699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81881088"/>
        <c:crosses val="autoZero"/>
        <c:auto val="1"/>
        <c:lblOffset val="100"/>
        <c:baseTimeUnit val="years"/>
      </c:dateAx>
      <c:valAx>
        <c:axId val="1818810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818699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4305024"/>
        <c:axId val="2383489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4305024"/>
        <c:axId val="238348928"/>
      </c:lineChart>
      <c:dateAx>
        <c:axId val="2343050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38348928"/>
        <c:crosses val="autoZero"/>
        <c:auto val="1"/>
        <c:lblOffset val="100"/>
        <c:baseTimeUnit val="years"/>
      </c:dateAx>
      <c:valAx>
        <c:axId val="2383489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343050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3097472"/>
        <c:axId val="367001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3097472"/>
        <c:axId val="36700160"/>
      </c:lineChart>
      <c:dateAx>
        <c:axId val="2530974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6700160"/>
        <c:crosses val="autoZero"/>
        <c:auto val="1"/>
        <c:lblOffset val="100"/>
        <c:baseTimeUnit val="years"/>
      </c:dateAx>
      <c:valAx>
        <c:axId val="367001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530974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710272"/>
        <c:axId val="367124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710272"/>
        <c:axId val="36712448"/>
      </c:lineChart>
      <c:dateAx>
        <c:axId val="367102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6712448"/>
        <c:crosses val="autoZero"/>
        <c:auto val="1"/>
        <c:lblOffset val="100"/>
        <c:baseTimeUnit val="years"/>
      </c:dateAx>
      <c:valAx>
        <c:axId val="367124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67102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506</c:v>
                </c:pt>
                <c:pt idx="1">
                  <c:v>477.67</c:v>
                </c:pt>
                <c:pt idx="2">
                  <c:v>478.71</c:v>
                </c:pt>
                <c:pt idx="3">
                  <c:v>414.45</c:v>
                </c:pt>
                <c:pt idx="4">
                  <c:v>385.01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726272"/>
        <c:axId val="36728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1070.3499999999999</c:v>
                </c:pt>
                <c:pt idx="1">
                  <c:v>1127.77</c:v>
                </c:pt>
                <c:pt idx="2">
                  <c:v>1066.1600000000001</c:v>
                </c:pt>
                <c:pt idx="3">
                  <c:v>929.81</c:v>
                </c:pt>
                <c:pt idx="4">
                  <c:v>856.82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726272"/>
        <c:axId val="36728192"/>
      </c:lineChart>
      <c:dateAx>
        <c:axId val="367262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6728192"/>
        <c:crosses val="autoZero"/>
        <c:auto val="1"/>
        <c:lblOffset val="100"/>
        <c:baseTimeUnit val="years"/>
      </c:dateAx>
      <c:valAx>
        <c:axId val="36728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67262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96.31</c:v>
                </c:pt>
                <c:pt idx="1">
                  <c:v>94.68</c:v>
                </c:pt>
                <c:pt idx="2">
                  <c:v>96.74</c:v>
                </c:pt>
                <c:pt idx="3">
                  <c:v>98.48</c:v>
                </c:pt>
                <c:pt idx="4">
                  <c:v>96.57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106048"/>
        <c:axId val="3710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77.56</c:v>
                </c:pt>
                <c:pt idx="1">
                  <c:v>75.08</c:v>
                </c:pt>
                <c:pt idx="2">
                  <c:v>76.91</c:v>
                </c:pt>
                <c:pt idx="3">
                  <c:v>78.44</c:v>
                </c:pt>
                <c:pt idx="4">
                  <c:v>74.17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106048"/>
        <c:axId val="37107968"/>
      </c:lineChart>
      <c:dateAx>
        <c:axId val="371060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7107968"/>
        <c:crosses val="autoZero"/>
        <c:auto val="1"/>
        <c:lblOffset val="100"/>
        <c:baseTimeUnit val="years"/>
      </c:dateAx>
      <c:valAx>
        <c:axId val="3710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710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150.62</c:v>
                </c:pt>
                <c:pt idx="1">
                  <c:v>151</c:v>
                </c:pt>
                <c:pt idx="2">
                  <c:v>151</c:v>
                </c:pt>
                <c:pt idx="3">
                  <c:v>151</c:v>
                </c:pt>
                <c:pt idx="4">
                  <c:v>155.41999999999999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146624"/>
        <c:axId val="371485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164.14</c:v>
                </c:pt>
                <c:pt idx="1">
                  <c:v>164.73</c:v>
                </c:pt>
                <c:pt idx="2">
                  <c:v>160.77000000000001</c:v>
                </c:pt>
                <c:pt idx="3">
                  <c:v>151.31</c:v>
                </c:pt>
                <c:pt idx="4">
                  <c:v>159.33000000000001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146624"/>
        <c:axId val="37148544"/>
      </c:lineChart>
      <c:dateAx>
        <c:axId val="371466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7148544"/>
        <c:crosses val="autoZero"/>
        <c:auto val="1"/>
        <c:lblOffset val="100"/>
        <c:baseTimeUnit val="years"/>
      </c:dateAx>
      <c:valAx>
        <c:axId val="371485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71466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83552"/>
        <c:axId val="378158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57.74</c:v>
                </c:pt>
                <c:pt idx="1">
                  <c:v>58.78</c:v>
                </c:pt>
                <c:pt idx="2">
                  <c:v>56.94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383552"/>
        <c:axId val="37815808"/>
      </c:lineChart>
      <c:dateAx>
        <c:axId val="373835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7815808"/>
        <c:crosses val="autoZero"/>
        <c:auto val="1"/>
        <c:lblOffset val="100"/>
        <c:baseTimeUnit val="years"/>
      </c:dateAx>
      <c:valAx>
        <c:axId val="378158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73835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88.92</c:v>
                </c:pt>
                <c:pt idx="1">
                  <c:v>89.59</c:v>
                </c:pt>
                <c:pt idx="2">
                  <c:v>89.94</c:v>
                </c:pt>
                <c:pt idx="3">
                  <c:v>90.66</c:v>
                </c:pt>
                <c:pt idx="4">
                  <c:v>91.49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850112"/>
        <c:axId val="378686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90.95</c:v>
                </c:pt>
                <c:pt idx="1">
                  <c:v>92.42</c:v>
                </c:pt>
                <c:pt idx="2">
                  <c:v>92.35</c:v>
                </c:pt>
                <c:pt idx="3">
                  <c:v>87.79</c:v>
                </c:pt>
                <c:pt idx="4">
                  <c:v>88.43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850112"/>
        <c:axId val="37868672"/>
      </c:lineChart>
      <c:dateAx>
        <c:axId val="378501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7868672"/>
        <c:crosses val="autoZero"/>
        <c:auto val="1"/>
        <c:lblOffset val="100"/>
        <c:baseTimeUnit val="years"/>
      </c:dateAx>
      <c:valAx>
        <c:axId val="378686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7850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H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8177707-7603-40CE-8E32-818E72D78FE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O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D9E4CA-CC9E-4475-9BCD-17E184675C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【763.62】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G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70183BC-D48A-4E52-B5B2-0C3EB230919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【94.73】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データ!CV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B664270-F9A5-4293-9E54-71D48D28CD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【60.01】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K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507AE-A742-41EC-B71D-F15B89B6E67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【139.70】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Z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A70B46E-FC8D-461B-B6F6-59242ED2846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【98.53】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N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8635BBF-4685-4278-8423-9CDD01902CC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【0.23】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4"/>
  <sheetViews>
    <sheetView showGridLines="0" tabSelected="1" topLeftCell="AI31" zoomScaleNormal="100" workbookViewId="0">
      <selection activeCell="BL47" sqref="BL47:BZ63"/>
    </sheetView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</row>
    <row r="3" spans="1:78" ht="9.75" customHeight="1">
      <c r="A3" s="2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</row>
    <row r="4" spans="1:78" ht="9.75" customHeight="1">
      <c r="A4" s="2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72" t="str">
        <f>データ!H6</f>
        <v>千葉県　野田市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69" t="s">
        <v>1</v>
      </c>
      <c r="C7" s="69"/>
      <c r="D7" s="69"/>
      <c r="E7" s="69"/>
      <c r="F7" s="69"/>
      <c r="G7" s="69"/>
      <c r="H7" s="69"/>
      <c r="I7" s="69" t="s">
        <v>2</v>
      </c>
      <c r="J7" s="69"/>
      <c r="K7" s="69"/>
      <c r="L7" s="69"/>
      <c r="M7" s="69"/>
      <c r="N7" s="69"/>
      <c r="O7" s="69"/>
      <c r="P7" s="69" t="s">
        <v>3</v>
      </c>
      <c r="Q7" s="69"/>
      <c r="R7" s="69"/>
      <c r="S7" s="69"/>
      <c r="T7" s="69"/>
      <c r="U7" s="69"/>
      <c r="V7" s="69"/>
      <c r="W7" s="69" t="s">
        <v>4</v>
      </c>
      <c r="X7" s="69"/>
      <c r="Y7" s="69"/>
      <c r="Z7" s="69"/>
      <c r="AA7" s="69"/>
      <c r="AB7" s="69"/>
      <c r="AC7" s="69"/>
      <c r="AD7" s="3"/>
      <c r="AE7" s="3"/>
      <c r="AF7" s="3"/>
      <c r="AG7" s="3"/>
      <c r="AH7" s="3"/>
      <c r="AI7" s="3"/>
      <c r="AJ7" s="3"/>
      <c r="AK7" s="3"/>
      <c r="AL7" s="69" t="s">
        <v>5</v>
      </c>
      <c r="AM7" s="69"/>
      <c r="AN7" s="69"/>
      <c r="AO7" s="69"/>
      <c r="AP7" s="69"/>
      <c r="AQ7" s="69"/>
      <c r="AR7" s="69"/>
      <c r="AS7" s="69"/>
      <c r="AT7" s="69" t="s">
        <v>6</v>
      </c>
      <c r="AU7" s="69"/>
      <c r="AV7" s="69"/>
      <c r="AW7" s="69"/>
      <c r="AX7" s="69"/>
      <c r="AY7" s="69"/>
      <c r="AZ7" s="69"/>
      <c r="BA7" s="69"/>
      <c r="BB7" s="69" t="s">
        <v>7</v>
      </c>
      <c r="BC7" s="69"/>
      <c r="BD7" s="69"/>
      <c r="BE7" s="69"/>
      <c r="BF7" s="69"/>
      <c r="BG7" s="69"/>
      <c r="BH7" s="69"/>
      <c r="BI7" s="69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70" t="str">
        <f>データ!I6</f>
        <v>法非適用</v>
      </c>
      <c r="C8" s="70"/>
      <c r="D8" s="70"/>
      <c r="E8" s="70"/>
      <c r="F8" s="70"/>
      <c r="G8" s="70"/>
      <c r="H8" s="70"/>
      <c r="I8" s="70" t="str">
        <f>データ!J6</f>
        <v>下水道事業</v>
      </c>
      <c r="J8" s="70"/>
      <c r="K8" s="70"/>
      <c r="L8" s="70"/>
      <c r="M8" s="70"/>
      <c r="N8" s="70"/>
      <c r="O8" s="70"/>
      <c r="P8" s="70" t="str">
        <f>データ!K6</f>
        <v>公共下水道</v>
      </c>
      <c r="Q8" s="70"/>
      <c r="R8" s="70"/>
      <c r="S8" s="70"/>
      <c r="T8" s="70"/>
      <c r="U8" s="70"/>
      <c r="V8" s="70"/>
      <c r="W8" s="70" t="str">
        <f>データ!L6</f>
        <v>Ac2</v>
      </c>
      <c r="X8" s="70"/>
      <c r="Y8" s="70"/>
      <c r="Z8" s="70"/>
      <c r="AA8" s="70"/>
      <c r="AB8" s="70"/>
      <c r="AC8" s="70"/>
      <c r="AD8" s="3"/>
      <c r="AE8" s="3"/>
      <c r="AF8" s="3"/>
      <c r="AG8" s="3"/>
      <c r="AH8" s="3"/>
      <c r="AI8" s="3"/>
      <c r="AJ8" s="3"/>
      <c r="AK8" s="3"/>
      <c r="AL8" s="64">
        <f>データ!R6</f>
        <v>155295</v>
      </c>
      <c r="AM8" s="64"/>
      <c r="AN8" s="64"/>
      <c r="AO8" s="64"/>
      <c r="AP8" s="64"/>
      <c r="AQ8" s="64"/>
      <c r="AR8" s="64"/>
      <c r="AS8" s="64"/>
      <c r="AT8" s="63">
        <f>データ!S6</f>
        <v>103.55</v>
      </c>
      <c r="AU8" s="63"/>
      <c r="AV8" s="63"/>
      <c r="AW8" s="63"/>
      <c r="AX8" s="63"/>
      <c r="AY8" s="63"/>
      <c r="AZ8" s="63"/>
      <c r="BA8" s="63"/>
      <c r="BB8" s="63">
        <f>データ!T6</f>
        <v>1499.71</v>
      </c>
      <c r="BC8" s="63"/>
      <c r="BD8" s="63"/>
      <c r="BE8" s="63"/>
      <c r="BF8" s="63"/>
      <c r="BG8" s="63"/>
      <c r="BH8" s="63"/>
      <c r="BI8" s="63"/>
      <c r="BJ8" s="3"/>
      <c r="BK8" s="3"/>
      <c r="BL8" s="67" t="s">
        <v>9</v>
      </c>
      <c r="BM8" s="68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69" t="s">
        <v>11</v>
      </c>
      <c r="C9" s="69"/>
      <c r="D9" s="69"/>
      <c r="E9" s="69"/>
      <c r="F9" s="69"/>
      <c r="G9" s="69"/>
      <c r="H9" s="69"/>
      <c r="I9" s="69" t="s">
        <v>12</v>
      </c>
      <c r="J9" s="69"/>
      <c r="K9" s="69"/>
      <c r="L9" s="69"/>
      <c r="M9" s="69"/>
      <c r="N9" s="69"/>
      <c r="O9" s="69"/>
      <c r="P9" s="69" t="s">
        <v>13</v>
      </c>
      <c r="Q9" s="69"/>
      <c r="R9" s="69"/>
      <c r="S9" s="69"/>
      <c r="T9" s="69"/>
      <c r="U9" s="69"/>
      <c r="V9" s="69"/>
      <c r="W9" s="69" t="s">
        <v>14</v>
      </c>
      <c r="X9" s="69"/>
      <c r="Y9" s="69"/>
      <c r="Z9" s="69"/>
      <c r="AA9" s="69"/>
      <c r="AB9" s="69"/>
      <c r="AC9" s="69"/>
      <c r="AD9" s="69" t="s">
        <v>15</v>
      </c>
      <c r="AE9" s="69"/>
      <c r="AF9" s="69"/>
      <c r="AG9" s="69"/>
      <c r="AH9" s="69"/>
      <c r="AI9" s="69"/>
      <c r="AJ9" s="69"/>
      <c r="AK9" s="3"/>
      <c r="AL9" s="69" t="s">
        <v>16</v>
      </c>
      <c r="AM9" s="69"/>
      <c r="AN9" s="69"/>
      <c r="AO9" s="69"/>
      <c r="AP9" s="69"/>
      <c r="AQ9" s="69"/>
      <c r="AR9" s="69"/>
      <c r="AS9" s="69"/>
      <c r="AT9" s="69" t="s">
        <v>17</v>
      </c>
      <c r="AU9" s="69"/>
      <c r="AV9" s="69"/>
      <c r="AW9" s="69"/>
      <c r="AX9" s="69"/>
      <c r="AY9" s="69"/>
      <c r="AZ9" s="69"/>
      <c r="BA9" s="69"/>
      <c r="BB9" s="69" t="s">
        <v>18</v>
      </c>
      <c r="BC9" s="69"/>
      <c r="BD9" s="69"/>
      <c r="BE9" s="69"/>
      <c r="BF9" s="69"/>
      <c r="BG9" s="69"/>
      <c r="BH9" s="69"/>
      <c r="BI9" s="69"/>
      <c r="BJ9" s="3"/>
      <c r="BK9" s="3"/>
      <c r="BL9" s="61" t="s">
        <v>19</v>
      </c>
      <c r="BM9" s="62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63" t="str">
        <f>データ!M6</f>
        <v>-</v>
      </c>
      <c r="C10" s="63"/>
      <c r="D10" s="63"/>
      <c r="E10" s="63"/>
      <c r="F10" s="63"/>
      <c r="G10" s="63"/>
      <c r="H10" s="63"/>
      <c r="I10" s="63" t="str">
        <f>データ!N6</f>
        <v>該当数値なし</v>
      </c>
      <c r="J10" s="63"/>
      <c r="K10" s="63"/>
      <c r="L10" s="63"/>
      <c r="M10" s="63"/>
      <c r="N10" s="63"/>
      <c r="O10" s="63"/>
      <c r="P10" s="63">
        <f>データ!O6</f>
        <v>64.709999999999994</v>
      </c>
      <c r="Q10" s="63"/>
      <c r="R10" s="63"/>
      <c r="S10" s="63"/>
      <c r="T10" s="63"/>
      <c r="U10" s="63"/>
      <c r="V10" s="63"/>
      <c r="W10" s="63">
        <f>データ!P6</f>
        <v>81.7</v>
      </c>
      <c r="X10" s="63"/>
      <c r="Y10" s="63"/>
      <c r="Z10" s="63"/>
      <c r="AA10" s="63"/>
      <c r="AB10" s="63"/>
      <c r="AC10" s="63"/>
      <c r="AD10" s="64">
        <f>データ!Q6</f>
        <v>2268</v>
      </c>
      <c r="AE10" s="64"/>
      <c r="AF10" s="64"/>
      <c r="AG10" s="64"/>
      <c r="AH10" s="64"/>
      <c r="AI10" s="64"/>
      <c r="AJ10" s="64"/>
      <c r="AK10" s="2"/>
      <c r="AL10" s="64">
        <f>データ!U6</f>
        <v>100384</v>
      </c>
      <c r="AM10" s="64"/>
      <c r="AN10" s="64"/>
      <c r="AO10" s="64"/>
      <c r="AP10" s="64"/>
      <c r="AQ10" s="64"/>
      <c r="AR10" s="64"/>
      <c r="AS10" s="64"/>
      <c r="AT10" s="63">
        <f>データ!V6</f>
        <v>17.09</v>
      </c>
      <c r="AU10" s="63"/>
      <c r="AV10" s="63"/>
      <c r="AW10" s="63"/>
      <c r="AX10" s="63"/>
      <c r="AY10" s="63"/>
      <c r="AZ10" s="63"/>
      <c r="BA10" s="63"/>
      <c r="BB10" s="63">
        <f>データ!W6</f>
        <v>5873.84</v>
      </c>
      <c r="BC10" s="63"/>
      <c r="BD10" s="63"/>
      <c r="BE10" s="63"/>
      <c r="BF10" s="63"/>
      <c r="BG10" s="63"/>
      <c r="BH10" s="63"/>
      <c r="BI10" s="63"/>
      <c r="BJ10" s="2"/>
      <c r="BK10" s="2"/>
      <c r="BL10" s="65" t="s">
        <v>21</v>
      </c>
      <c r="BM10" s="66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6" t="s">
        <v>23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>
      <c r="A14" s="2"/>
      <c r="B14" s="58" t="s">
        <v>24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2"/>
      <c r="BL14" s="40" t="s">
        <v>25</v>
      </c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2"/>
    </row>
    <row r="15" spans="1:78" ht="13.5" customHeight="1">
      <c r="A15" s="2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5"/>
      <c r="BK15" s="2"/>
      <c r="BL15" s="43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5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46" t="s">
        <v>108</v>
      </c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8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46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8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46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8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46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8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46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8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46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8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46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8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46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8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46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8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46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8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46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8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46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8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46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8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46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8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46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8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46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8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46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8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46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8"/>
    </row>
    <row r="34" spans="1:78" ht="13.5" customHeight="1">
      <c r="A34" s="2"/>
      <c r="B34" s="16"/>
      <c r="C34" s="52" t="s">
        <v>26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19"/>
      <c r="R34" s="52" t="s">
        <v>27</v>
      </c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19"/>
      <c r="AG34" s="52" t="s">
        <v>28</v>
      </c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19"/>
      <c r="AV34" s="52" t="s">
        <v>29</v>
      </c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18"/>
      <c r="BK34" s="2"/>
      <c r="BL34" s="46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8"/>
    </row>
    <row r="35" spans="1:78" ht="13.5" customHeight="1">
      <c r="A35" s="2"/>
      <c r="B35" s="16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19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19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19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18"/>
      <c r="BK35" s="2"/>
      <c r="BL35" s="46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8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46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8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46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8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46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8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46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8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46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8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46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8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46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8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46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8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49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1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40" t="s">
        <v>30</v>
      </c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2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43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5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46" t="s">
        <v>110</v>
      </c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8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46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8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46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8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46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8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46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8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46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8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46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8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46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8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46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8"/>
    </row>
    <row r="56" spans="1:78" ht="13.5" customHeight="1">
      <c r="A56" s="2"/>
      <c r="B56" s="16"/>
      <c r="C56" s="52" t="s">
        <v>31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19"/>
      <c r="R56" s="52" t="s">
        <v>32</v>
      </c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19"/>
      <c r="AG56" s="52" t="s">
        <v>33</v>
      </c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19"/>
      <c r="AV56" s="52" t="s">
        <v>34</v>
      </c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18"/>
      <c r="BK56" s="2"/>
      <c r="BL56" s="46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8"/>
    </row>
    <row r="57" spans="1:78" ht="13.5" customHeight="1">
      <c r="A57" s="2"/>
      <c r="B57" s="16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19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19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19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18"/>
      <c r="BK57" s="2"/>
      <c r="BL57" s="46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8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46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8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46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8"/>
    </row>
    <row r="60" spans="1:78" ht="13.5" customHeight="1">
      <c r="A60" s="2"/>
      <c r="B60" s="53" t="s">
        <v>35</v>
      </c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5"/>
      <c r="BK60" s="2"/>
      <c r="BL60" s="46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8"/>
    </row>
    <row r="61" spans="1:78" ht="13.5" customHeight="1">
      <c r="A61" s="2"/>
      <c r="B61" s="53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5"/>
      <c r="BK61" s="2"/>
      <c r="BL61" s="46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8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46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8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49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1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40" t="s">
        <v>36</v>
      </c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2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43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5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46" t="s">
        <v>109</v>
      </c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8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46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8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46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8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46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8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46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8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46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8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46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8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46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8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46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8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46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8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46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8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46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8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46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8"/>
    </row>
    <row r="79" spans="1:78" ht="13.5" customHeight="1">
      <c r="A79" s="2"/>
      <c r="B79" s="16"/>
      <c r="C79" s="52" t="s">
        <v>37</v>
      </c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19"/>
      <c r="V79" s="19"/>
      <c r="W79" s="52" t="s">
        <v>38</v>
      </c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19"/>
      <c r="AP79" s="19"/>
      <c r="AQ79" s="52" t="s">
        <v>39</v>
      </c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17"/>
      <c r="BJ79" s="18"/>
      <c r="BK79" s="2"/>
      <c r="BL79" s="46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8"/>
    </row>
    <row r="80" spans="1:78" ht="13.5" customHeight="1">
      <c r="A80" s="2"/>
      <c r="B80" s="16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19"/>
      <c r="V80" s="19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19"/>
      <c r="AP80" s="19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17"/>
      <c r="BJ80" s="18"/>
      <c r="BK80" s="2"/>
      <c r="BL80" s="46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8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46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8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49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1"/>
    </row>
    <row r="83" spans="1:78">
      <c r="C83" s="2" t="s">
        <v>40</v>
      </c>
    </row>
    <row r="84" spans="1:78">
      <c r="C84" s="2" t="s">
        <v>41</v>
      </c>
    </row>
  </sheetData>
  <sheetProtection password="8649" sheet="1" objects="1" scenarios="1" formatCells="0" formatColumns="0" formatRows="0"/>
  <mergeCells count="55">
    <mergeCell ref="B2:BZ4"/>
    <mergeCell ref="B6:AC6"/>
    <mergeCell ref="B7:H7"/>
    <mergeCell ref="I7:O7"/>
    <mergeCell ref="P7:V7"/>
    <mergeCell ref="W7:AC7"/>
    <mergeCell ref="AL7:AS7"/>
    <mergeCell ref="AT7:BA7"/>
    <mergeCell ref="BB7:BI7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B9:BI9"/>
    <mergeCell ref="B8:H8"/>
    <mergeCell ref="I8:O8"/>
    <mergeCell ref="P8:V8"/>
    <mergeCell ref="W8:AC8"/>
    <mergeCell ref="AL8:AS8"/>
    <mergeCell ref="AT8:BA8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/>
  <cols>
    <col min="2" max="143" width="11.875" customWidth="1"/>
  </cols>
  <sheetData>
    <row r="1" spans="1:144">
      <c r="A1" t="s">
        <v>42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>
        <v>1</v>
      </c>
      <c r="AH1" s="25"/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>
        <v>1</v>
      </c>
      <c r="AS1" s="25"/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>
        <v>1</v>
      </c>
      <c r="BD1" s="25"/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>
        <v>1</v>
      </c>
      <c r="BO1" s="25"/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>
        <v>1</v>
      </c>
      <c r="BZ1" s="25"/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>
        <v>1</v>
      </c>
      <c r="CK1" s="25"/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>
        <v>1</v>
      </c>
      <c r="CV1" s="25"/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>
        <v>1</v>
      </c>
      <c r="DG1" s="25"/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>
        <v>1</v>
      </c>
      <c r="DR1" s="25"/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>
        <v>1</v>
      </c>
      <c r="EC1" s="25"/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>
        <v>1</v>
      </c>
      <c r="EN1" s="25"/>
    </row>
    <row r="2" spans="1:144">
      <c r="A2" s="26" t="s">
        <v>43</v>
      </c>
      <c r="B2" s="26">
        <f>COLUMN()-1</f>
        <v>1</v>
      </c>
      <c r="C2" s="26">
        <f t="shared" ref="C2:BR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si="0"/>
        <v>69</v>
      </c>
      <c r="BS2" s="26">
        <f t="shared" ref="BS2:ED2" si="1">COLUMN()-1</f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si="1"/>
        <v>133</v>
      </c>
      <c r="EE2" s="26">
        <f t="shared" ref="EE2:EN2" si="2">COLUMN()-1</f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  <c r="EN2" s="26">
        <f t="shared" si="2"/>
        <v>143</v>
      </c>
    </row>
    <row r="3" spans="1:144">
      <c r="A3" s="26" t="s">
        <v>44</v>
      </c>
      <c r="B3" s="27" t="s">
        <v>45</v>
      </c>
      <c r="C3" s="27" t="s">
        <v>46</v>
      </c>
      <c r="D3" s="27" t="s">
        <v>47</v>
      </c>
      <c r="E3" s="27" t="s">
        <v>48</v>
      </c>
      <c r="F3" s="27" t="s">
        <v>49</v>
      </c>
      <c r="G3" s="27" t="s">
        <v>50</v>
      </c>
      <c r="H3" s="74" t="s">
        <v>51</v>
      </c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6"/>
      <c r="X3" s="80" t="s">
        <v>52</v>
      </c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 t="s">
        <v>53</v>
      </c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</row>
    <row r="4" spans="1:144">
      <c r="A4" s="26" t="s">
        <v>54</v>
      </c>
      <c r="B4" s="28"/>
      <c r="C4" s="28"/>
      <c r="D4" s="28"/>
      <c r="E4" s="28"/>
      <c r="F4" s="28"/>
      <c r="G4" s="28"/>
      <c r="H4" s="77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3" t="s">
        <v>55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 t="s">
        <v>56</v>
      </c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 t="s">
        <v>57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 t="s">
        <v>58</v>
      </c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 t="s">
        <v>59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 t="s">
        <v>60</v>
      </c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 t="s">
        <v>61</v>
      </c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 t="s">
        <v>62</v>
      </c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 t="s">
        <v>63</v>
      </c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 t="s">
        <v>64</v>
      </c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 t="s">
        <v>65</v>
      </c>
      <c r="EE4" s="73"/>
      <c r="EF4" s="73"/>
      <c r="EG4" s="73"/>
      <c r="EH4" s="73"/>
      <c r="EI4" s="73"/>
      <c r="EJ4" s="73"/>
      <c r="EK4" s="73"/>
      <c r="EL4" s="73"/>
      <c r="EM4" s="73"/>
      <c r="EN4" s="73"/>
    </row>
    <row r="5" spans="1:144">
      <c r="A5" s="26" t="s">
        <v>66</v>
      </c>
      <c r="B5" s="29"/>
      <c r="C5" s="29"/>
      <c r="D5" s="29"/>
      <c r="E5" s="29"/>
      <c r="F5" s="29"/>
      <c r="G5" s="29"/>
      <c r="H5" s="30" t="s">
        <v>67</v>
      </c>
      <c r="I5" s="30" t="s">
        <v>68</v>
      </c>
      <c r="J5" s="30" t="s">
        <v>69</v>
      </c>
      <c r="K5" s="30" t="s">
        <v>70</v>
      </c>
      <c r="L5" s="30" t="s">
        <v>71</v>
      </c>
      <c r="M5" s="30" t="s">
        <v>72</v>
      </c>
      <c r="N5" s="30" t="s">
        <v>73</v>
      </c>
      <c r="O5" s="30" t="s">
        <v>74</v>
      </c>
      <c r="P5" s="30" t="s">
        <v>75</v>
      </c>
      <c r="Q5" s="30" t="s">
        <v>76</v>
      </c>
      <c r="R5" s="30" t="s">
        <v>77</v>
      </c>
      <c r="S5" s="30" t="s">
        <v>78</v>
      </c>
      <c r="T5" s="30" t="s">
        <v>79</v>
      </c>
      <c r="U5" s="30" t="s">
        <v>80</v>
      </c>
      <c r="V5" s="30" t="s">
        <v>81</v>
      </c>
      <c r="W5" s="30" t="s">
        <v>82</v>
      </c>
      <c r="X5" s="30" t="s">
        <v>83</v>
      </c>
      <c r="Y5" s="30" t="s">
        <v>84</v>
      </c>
      <c r="Z5" s="30" t="s">
        <v>85</v>
      </c>
      <c r="AA5" s="30" t="s">
        <v>86</v>
      </c>
      <c r="AB5" s="30" t="s">
        <v>87</v>
      </c>
      <c r="AC5" s="30" t="s">
        <v>88</v>
      </c>
      <c r="AD5" s="30" t="s">
        <v>89</v>
      </c>
      <c r="AE5" s="30" t="s">
        <v>90</v>
      </c>
      <c r="AF5" s="30" t="s">
        <v>91</v>
      </c>
      <c r="AG5" s="30" t="s">
        <v>92</v>
      </c>
      <c r="AH5" s="30" t="s">
        <v>93</v>
      </c>
      <c r="AI5" s="30" t="s">
        <v>83</v>
      </c>
      <c r="AJ5" s="30" t="s">
        <v>84</v>
      </c>
      <c r="AK5" s="30" t="s">
        <v>85</v>
      </c>
      <c r="AL5" s="30" t="s">
        <v>86</v>
      </c>
      <c r="AM5" s="30" t="s">
        <v>87</v>
      </c>
      <c r="AN5" s="30" t="s">
        <v>88</v>
      </c>
      <c r="AO5" s="30" t="s">
        <v>89</v>
      </c>
      <c r="AP5" s="30" t="s">
        <v>90</v>
      </c>
      <c r="AQ5" s="30" t="s">
        <v>91</v>
      </c>
      <c r="AR5" s="30" t="s">
        <v>92</v>
      </c>
      <c r="AS5" s="30" t="s">
        <v>94</v>
      </c>
      <c r="AT5" s="30" t="s">
        <v>83</v>
      </c>
      <c r="AU5" s="30" t="s">
        <v>84</v>
      </c>
      <c r="AV5" s="30" t="s">
        <v>85</v>
      </c>
      <c r="AW5" s="30" t="s">
        <v>86</v>
      </c>
      <c r="AX5" s="30" t="s">
        <v>87</v>
      </c>
      <c r="AY5" s="30" t="s">
        <v>88</v>
      </c>
      <c r="AZ5" s="30" t="s">
        <v>89</v>
      </c>
      <c r="BA5" s="30" t="s">
        <v>90</v>
      </c>
      <c r="BB5" s="30" t="s">
        <v>91</v>
      </c>
      <c r="BC5" s="30" t="s">
        <v>92</v>
      </c>
      <c r="BD5" s="30" t="s">
        <v>94</v>
      </c>
      <c r="BE5" s="30" t="s">
        <v>83</v>
      </c>
      <c r="BF5" s="30" t="s">
        <v>84</v>
      </c>
      <c r="BG5" s="30" t="s">
        <v>85</v>
      </c>
      <c r="BH5" s="30" t="s">
        <v>86</v>
      </c>
      <c r="BI5" s="30" t="s">
        <v>87</v>
      </c>
      <c r="BJ5" s="30" t="s">
        <v>88</v>
      </c>
      <c r="BK5" s="30" t="s">
        <v>89</v>
      </c>
      <c r="BL5" s="30" t="s">
        <v>90</v>
      </c>
      <c r="BM5" s="30" t="s">
        <v>91</v>
      </c>
      <c r="BN5" s="30" t="s">
        <v>92</v>
      </c>
      <c r="BO5" s="30" t="s">
        <v>94</v>
      </c>
      <c r="BP5" s="30" t="s">
        <v>83</v>
      </c>
      <c r="BQ5" s="30" t="s">
        <v>84</v>
      </c>
      <c r="BR5" s="30" t="s">
        <v>85</v>
      </c>
      <c r="BS5" s="30" t="s">
        <v>86</v>
      </c>
      <c r="BT5" s="30" t="s">
        <v>87</v>
      </c>
      <c r="BU5" s="30" t="s">
        <v>88</v>
      </c>
      <c r="BV5" s="30" t="s">
        <v>89</v>
      </c>
      <c r="BW5" s="30" t="s">
        <v>90</v>
      </c>
      <c r="BX5" s="30" t="s">
        <v>91</v>
      </c>
      <c r="BY5" s="30" t="s">
        <v>92</v>
      </c>
      <c r="BZ5" s="30" t="s">
        <v>94</v>
      </c>
      <c r="CA5" s="30" t="s">
        <v>83</v>
      </c>
      <c r="CB5" s="30" t="s">
        <v>84</v>
      </c>
      <c r="CC5" s="30" t="s">
        <v>85</v>
      </c>
      <c r="CD5" s="30" t="s">
        <v>86</v>
      </c>
      <c r="CE5" s="30" t="s">
        <v>87</v>
      </c>
      <c r="CF5" s="30" t="s">
        <v>88</v>
      </c>
      <c r="CG5" s="30" t="s">
        <v>89</v>
      </c>
      <c r="CH5" s="30" t="s">
        <v>90</v>
      </c>
      <c r="CI5" s="30" t="s">
        <v>91</v>
      </c>
      <c r="CJ5" s="30" t="s">
        <v>92</v>
      </c>
      <c r="CK5" s="30" t="s">
        <v>94</v>
      </c>
      <c r="CL5" s="30" t="s">
        <v>83</v>
      </c>
      <c r="CM5" s="30" t="s">
        <v>84</v>
      </c>
      <c r="CN5" s="30" t="s">
        <v>85</v>
      </c>
      <c r="CO5" s="30" t="s">
        <v>86</v>
      </c>
      <c r="CP5" s="30" t="s">
        <v>87</v>
      </c>
      <c r="CQ5" s="30" t="s">
        <v>88</v>
      </c>
      <c r="CR5" s="30" t="s">
        <v>89</v>
      </c>
      <c r="CS5" s="30" t="s">
        <v>90</v>
      </c>
      <c r="CT5" s="30" t="s">
        <v>91</v>
      </c>
      <c r="CU5" s="30" t="s">
        <v>92</v>
      </c>
      <c r="CV5" s="30" t="s">
        <v>94</v>
      </c>
      <c r="CW5" s="30" t="s">
        <v>83</v>
      </c>
      <c r="CX5" s="30" t="s">
        <v>84</v>
      </c>
      <c r="CY5" s="30" t="s">
        <v>85</v>
      </c>
      <c r="CZ5" s="30" t="s">
        <v>86</v>
      </c>
      <c r="DA5" s="30" t="s">
        <v>87</v>
      </c>
      <c r="DB5" s="30" t="s">
        <v>88</v>
      </c>
      <c r="DC5" s="30" t="s">
        <v>89</v>
      </c>
      <c r="DD5" s="30" t="s">
        <v>90</v>
      </c>
      <c r="DE5" s="30" t="s">
        <v>91</v>
      </c>
      <c r="DF5" s="30" t="s">
        <v>92</v>
      </c>
      <c r="DG5" s="30" t="s">
        <v>94</v>
      </c>
      <c r="DH5" s="30" t="s">
        <v>83</v>
      </c>
      <c r="DI5" s="30" t="s">
        <v>84</v>
      </c>
      <c r="DJ5" s="30" t="s">
        <v>85</v>
      </c>
      <c r="DK5" s="30" t="s">
        <v>86</v>
      </c>
      <c r="DL5" s="30" t="s">
        <v>87</v>
      </c>
      <c r="DM5" s="30" t="s">
        <v>88</v>
      </c>
      <c r="DN5" s="30" t="s">
        <v>89</v>
      </c>
      <c r="DO5" s="30" t="s">
        <v>90</v>
      </c>
      <c r="DP5" s="30" t="s">
        <v>91</v>
      </c>
      <c r="DQ5" s="30" t="s">
        <v>92</v>
      </c>
      <c r="DR5" s="30" t="s">
        <v>94</v>
      </c>
      <c r="DS5" s="30" t="s">
        <v>83</v>
      </c>
      <c r="DT5" s="30" t="s">
        <v>84</v>
      </c>
      <c r="DU5" s="30" t="s">
        <v>85</v>
      </c>
      <c r="DV5" s="30" t="s">
        <v>86</v>
      </c>
      <c r="DW5" s="30" t="s">
        <v>87</v>
      </c>
      <c r="DX5" s="30" t="s">
        <v>88</v>
      </c>
      <c r="DY5" s="30" t="s">
        <v>89</v>
      </c>
      <c r="DZ5" s="30" t="s">
        <v>90</v>
      </c>
      <c r="EA5" s="30" t="s">
        <v>91</v>
      </c>
      <c r="EB5" s="30" t="s">
        <v>92</v>
      </c>
      <c r="EC5" s="30" t="s">
        <v>94</v>
      </c>
      <c r="ED5" s="30" t="s">
        <v>83</v>
      </c>
      <c r="EE5" s="30" t="s">
        <v>84</v>
      </c>
      <c r="EF5" s="30" t="s">
        <v>85</v>
      </c>
      <c r="EG5" s="30" t="s">
        <v>86</v>
      </c>
      <c r="EH5" s="30" t="s">
        <v>87</v>
      </c>
      <c r="EI5" s="30" t="s">
        <v>88</v>
      </c>
      <c r="EJ5" s="30" t="s">
        <v>89</v>
      </c>
      <c r="EK5" s="30" t="s">
        <v>90</v>
      </c>
      <c r="EL5" s="30" t="s">
        <v>91</v>
      </c>
      <c r="EM5" s="30" t="s">
        <v>92</v>
      </c>
      <c r="EN5" s="30" t="s">
        <v>94</v>
      </c>
    </row>
    <row r="6" spans="1:144" s="34" customFormat="1">
      <c r="A6" s="26" t="s">
        <v>95</v>
      </c>
      <c r="B6" s="31">
        <f>B7</f>
        <v>2015</v>
      </c>
      <c r="C6" s="31">
        <f t="shared" ref="C6:W6" si="3">C7</f>
        <v>122084</v>
      </c>
      <c r="D6" s="31">
        <f t="shared" si="3"/>
        <v>47</v>
      </c>
      <c r="E6" s="31">
        <f t="shared" si="3"/>
        <v>17</v>
      </c>
      <c r="F6" s="31">
        <f t="shared" si="3"/>
        <v>1</v>
      </c>
      <c r="G6" s="31">
        <f t="shared" si="3"/>
        <v>0</v>
      </c>
      <c r="H6" s="31" t="str">
        <f t="shared" si="3"/>
        <v>千葉県　野田市</v>
      </c>
      <c r="I6" s="31" t="str">
        <f t="shared" si="3"/>
        <v>法非適用</v>
      </c>
      <c r="J6" s="31" t="str">
        <f t="shared" si="3"/>
        <v>下水道事業</v>
      </c>
      <c r="K6" s="31" t="str">
        <f t="shared" si="3"/>
        <v>公共下水道</v>
      </c>
      <c r="L6" s="31" t="str">
        <f t="shared" si="3"/>
        <v>Ac2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64.709999999999994</v>
      </c>
      <c r="P6" s="32">
        <f t="shared" si="3"/>
        <v>81.7</v>
      </c>
      <c r="Q6" s="32">
        <f t="shared" si="3"/>
        <v>2268</v>
      </c>
      <c r="R6" s="32">
        <f t="shared" si="3"/>
        <v>155295</v>
      </c>
      <c r="S6" s="32">
        <f t="shared" si="3"/>
        <v>103.55</v>
      </c>
      <c r="T6" s="32">
        <f t="shared" si="3"/>
        <v>1499.71</v>
      </c>
      <c r="U6" s="32">
        <f t="shared" si="3"/>
        <v>100384</v>
      </c>
      <c r="V6" s="32">
        <f t="shared" si="3"/>
        <v>17.09</v>
      </c>
      <c r="W6" s="32">
        <f t="shared" si="3"/>
        <v>5873.84</v>
      </c>
      <c r="X6" s="33">
        <f>IF(X7="",NA(),X7)</f>
        <v>96.51</v>
      </c>
      <c r="Y6" s="33">
        <f t="shared" ref="Y6:AG6" si="4">IF(Y7="",NA(),Y7)</f>
        <v>96.15</v>
      </c>
      <c r="Z6" s="33">
        <f t="shared" si="4"/>
        <v>96.88</v>
      </c>
      <c r="AA6" s="33">
        <f t="shared" si="4"/>
        <v>96.7</v>
      </c>
      <c r="AB6" s="33">
        <f t="shared" si="4"/>
        <v>95.19</v>
      </c>
      <c r="AC6" s="32" t="e">
        <f t="shared" si="4"/>
        <v>#N/A</v>
      </c>
      <c r="AD6" s="32" t="e">
        <f t="shared" si="4"/>
        <v>#N/A</v>
      </c>
      <c r="AE6" s="32" t="e">
        <f t="shared" si="4"/>
        <v>#N/A</v>
      </c>
      <c r="AF6" s="32" t="e">
        <f t="shared" si="4"/>
        <v>#N/A</v>
      </c>
      <c r="AG6" s="32" t="e">
        <f t="shared" si="4"/>
        <v>#N/A</v>
      </c>
      <c r="AH6" s="32" t="str">
        <f>IF(AH7="","",IF(AH7="-","【-】","【"&amp;SUBSTITUTE(TEXT(AH7,"#,##0.00"),"-","△")&amp;"】"))</f>
        <v/>
      </c>
      <c r="AI6" s="32" t="e">
        <f>IF(AI7="",NA(),AI7)</f>
        <v>#N/A</v>
      </c>
      <c r="AJ6" s="32" t="e">
        <f t="shared" ref="AJ6:AR6" si="5">IF(AJ7="",NA(),AJ7)</f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e">
        <f t="shared" si="5"/>
        <v>#N/A</v>
      </c>
      <c r="AS6" s="32" t="str">
        <f>IF(AS7="","",IF(AS7="-","【-】","【"&amp;SUBSTITUTE(TEXT(AS7,"#,##0.00"),"-","△")&amp;"】"))</f>
        <v/>
      </c>
      <c r="AT6" s="32" t="e">
        <f>IF(AT7="",NA(),AT7)</f>
        <v>#N/A</v>
      </c>
      <c r="AU6" s="32" t="e">
        <f t="shared" ref="AU6:BC6" si="6">IF(AU7="",NA(),AU7)</f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e">
        <f t="shared" si="6"/>
        <v>#N/A</v>
      </c>
      <c r="BD6" s="32" t="str">
        <f>IF(BD7="","",IF(BD7="-","【-】","【"&amp;SUBSTITUTE(TEXT(BD7,"#,##0.00"),"-","△")&amp;"】"))</f>
        <v/>
      </c>
      <c r="BE6" s="33">
        <f>IF(BE7="",NA(),BE7)</f>
        <v>506</v>
      </c>
      <c r="BF6" s="33">
        <f t="shared" ref="BF6:BN6" si="7">IF(BF7="",NA(),BF7)</f>
        <v>477.67</v>
      </c>
      <c r="BG6" s="33">
        <f t="shared" si="7"/>
        <v>478.71</v>
      </c>
      <c r="BH6" s="33">
        <f t="shared" si="7"/>
        <v>414.45</v>
      </c>
      <c r="BI6" s="33">
        <f t="shared" si="7"/>
        <v>385.01</v>
      </c>
      <c r="BJ6" s="33">
        <f t="shared" si="7"/>
        <v>1070.3499999999999</v>
      </c>
      <c r="BK6" s="33">
        <f t="shared" si="7"/>
        <v>1127.77</v>
      </c>
      <c r="BL6" s="33">
        <f t="shared" si="7"/>
        <v>1066.1600000000001</v>
      </c>
      <c r="BM6" s="33">
        <f t="shared" si="7"/>
        <v>929.81</v>
      </c>
      <c r="BN6" s="33">
        <f t="shared" si="7"/>
        <v>856.82</v>
      </c>
      <c r="BO6" s="32" t="str">
        <f>IF(BO7="","",IF(BO7="-","【-】","【"&amp;SUBSTITUTE(TEXT(BO7,"#,##0.00"),"-","△")&amp;"】"))</f>
        <v>【763.62】</v>
      </c>
      <c r="BP6" s="33">
        <f>IF(BP7="",NA(),BP7)</f>
        <v>96.31</v>
      </c>
      <c r="BQ6" s="33">
        <f t="shared" ref="BQ6:BY6" si="8">IF(BQ7="",NA(),BQ7)</f>
        <v>94.68</v>
      </c>
      <c r="BR6" s="33">
        <f t="shared" si="8"/>
        <v>96.74</v>
      </c>
      <c r="BS6" s="33">
        <f t="shared" si="8"/>
        <v>98.48</v>
      </c>
      <c r="BT6" s="33">
        <f t="shared" si="8"/>
        <v>96.57</v>
      </c>
      <c r="BU6" s="33">
        <f t="shared" si="8"/>
        <v>77.56</v>
      </c>
      <c r="BV6" s="33">
        <f t="shared" si="8"/>
        <v>75.08</v>
      </c>
      <c r="BW6" s="33">
        <f t="shared" si="8"/>
        <v>76.91</v>
      </c>
      <c r="BX6" s="33">
        <f t="shared" si="8"/>
        <v>78.44</v>
      </c>
      <c r="BY6" s="33">
        <f t="shared" si="8"/>
        <v>74.17</v>
      </c>
      <c r="BZ6" s="32" t="str">
        <f>IF(BZ7="","",IF(BZ7="-","【-】","【"&amp;SUBSTITUTE(TEXT(BZ7,"#,##0.00"),"-","△")&amp;"】"))</f>
        <v>【98.53】</v>
      </c>
      <c r="CA6" s="33">
        <f>IF(CA7="",NA(),CA7)</f>
        <v>150.62</v>
      </c>
      <c r="CB6" s="33">
        <f t="shared" ref="CB6:CJ6" si="9">IF(CB7="",NA(),CB7)</f>
        <v>151</v>
      </c>
      <c r="CC6" s="33">
        <f t="shared" si="9"/>
        <v>151</v>
      </c>
      <c r="CD6" s="33">
        <f t="shared" si="9"/>
        <v>151</v>
      </c>
      <c r="CE6" s="33">
        <f t="shared" si="9"/>
        <v>155.41999999999999</v>
      </c>
      <c r="CF6" s="33">
        <f t="shared" si="9"/>
        <v>164.14</v>
      </c>
      <c r="CG6" s="33">
        <f t="shared" si="9"/>
        <v>164.73</v>
      </c>
      <c r="CH6" s="33">
        <f t="shared" si="9"/>
        <v>160.77000000000001</v>
      </c>
      <c r="CI6" s="33">
        <f t="shared" si="9"/>
        <v>151.31</v>
      </c>
      <c r="CJ6" s="33">
        <f t="shared" si="9"/>
        <v>159.33000000000001</v>
      </c>
      <c r="CK6" s="32" t="str">
        <f>IF(CK7="","",IF(CK7="-","【-】","【"&amp;SUBSTITUTE(TEXT(CK7,"#,##0.00"),"-","△")&amp;"】"))</f>
        <v>【139.70】</v>
      </c>
      <c r="CL6" s="33" t="str">
        <f>IF(CL7="",NA(),CL7)</f>
        <v>-</v>
      </c>
      <c r="CM6" s="33" t="str">
        <f t="shared" ref="CM6:CU6" si="10">IF(CM7="",NA(),CM7)</f>
        <v>-</v>
      </c>
      <c r="CN6" s="33" t="str">
        <f t="shared" si="10"/>
        <v>-</v>
      </c>
      <c r="CO6" s="33" t="str">
        <f t="shared" si="10"/>
        <v>-</v>
      </c>
      <c r="CP6" s="33" t="str">
        <f t="shared" si="10"/>
        <v>-</v>
      </c>
      <c r="CQ6" s="33">
        <f t="shared" si="10"/>
        <v>57.74</v>
      </c>
      <c r="CR6" s="33">
        <f t="shared" si="10"/>
        <v>58.78</v>
      </c>
      <c r="CS6" s="33">
        <f t="shared" si="10"/>
        <v>56.94</v>
      </c>
      <c r="CT6" s="33" t="str">
        <f t="shared" si="10"/>
        <v>-</v>
      </c>
      <c r="CU6" s="33" t="str">
        <f t="shared" si="10"/>
        <v>-</v>
      </c>
      <c r="CV6" s="32" t="str">
        <f>IF(CV7="","",IF(CV7="-","【-】","【"&amp;SUBSTITUTE(TEXT(CV7,"#,##0.00"),"-","△")&amp;"】"))</f>
        <v>【60.01】</v>
      </c>
      <c r="CW6" s="33">
        <f>IF(CW7="",NA(),CW7)</f>
        <v>88.92</v>
      </c>
      <c r="CX6" s="33">
        <f t="shared" ref="CX6:DF6" si="11">IF(CX7="",NA(),CX7)</f>
        <v>89.59</v>
      </c>
      <c r="CY6" s="33">
        <f t="shared" si="11"/>
        <v>89.94</v>
      </c>
      <c r="CZ6" s="33">
        <f t="shared" si="11"/>
        <v>90.66</v>
      </c>
      <c r="DA6" s="33">
        <f t="shared" si="11"/>
        <v>91.49</v>
      </c>
      <c r="DB6" s="33">
        <f t="shared" si="11"/>
        <v>90.95</v>
      </c>
      <c r="DC6" s="33">
        <f t="shared" si="11"/>
        <v>92.42</v>
      </c>
      <c r="DD6" s="33">
        <f t="shared" si="11"/>
        <v>92.35</v>
      </c>
      <c r="DE6" s="33">
        <f t="shared" si="11"/>
        <v>87.79</v>
      </c>
      <c r="DF6" s="33">
        <f t="shared" si="11"/>
        <v>88.43</v>
      </c>
      <c r="DG6" s="32" t="str">
        <f>IF(DG7="","",IF(DG7="-","【-】","【"&amp;SUBSTITUTE(TEXT(DG7,"#,##0.00"),"-","△")&amp;"】"))</f>
        <v>【94.73】</v>
      </c>
      <c r="DH6" s="32" t="e">
        <f>IF(DH7="",NA(),DH7)</f>
        <v>#N/A</v>
      </c>
      <c r="DI6" s="32" t="e">
        <f t="shared" ref="DI6:DQ6" si="12">IF(DI7="",NA(),DI7)</f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e">
        <f t="shared" si="12"/>
        <v>#N/A</v>
      </c>
      <c r="DR6" s="32" t="str">
        <f>IF(DR7="","",IF(DR7="-","【-】","【"&amp;SUBSTITUTE(TEXT(DR7,"#,##0.00"),"-","△")&amp;"】"))</f>
        <v/>
      </c>
      <c r="DS6" s="32" t="e">
        <f>IF(DS7="",NA(),DS7)</f>
        <v>#N/A</v>
      </c>
      <c r="DT6" s="32" t="e">
        <f t="shared" ref="DT6:EB6" si="13">IF(DT7="",NA(),DT7)</f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e">
        <f t="shared" si="13"/>
        <v>#N/A</v>
      </c>
      <c r="EC6" s="32" t="str">
        <f>IF(EC7="","",IF(EC7="-","【-】","【"&amp;SUBSTITUTE(TEXT(EC7,"#,##0.00"),"-","△")&amp;"】"))</f>
        <v/>
      </c>
      <c r="ED6" s="33">
        <f>IF(ED7="",NA(),ED7)</f>
        <v>0.04</v>
      </c>
      <c r="EE6" s="33">
        <f t="shared" ref="EE6:EM6" si="14">IF(EE7="",NA(),EE7)</f>
        <v>0.05</v>
      </c>
      <c r="EF6" s="33">
        <f t="shared" si="14"/>
        <v>0.04</v>
      </c>
      <c r="EG6" s="33">
        <f t="shared" si="14"/>
        <v>0.03</v>
      </c>
      <c r="EH6" s="32">
        <f t="shared" si="14"/>
        <v>0</v>
      </c>
      <c r="EI6" s="33">
        <f t="shared" si="14"/>
        <v>0.19</v>
      </c>
      <c r="EJ6" s="33">
        <f t="shared" si="14"/>
        <v>0.04</v>
      </c>
      <c r="EK6" s="33">
        <f t="shared" si="14"/>
        <v>0.06</v>
      </c>
      <c r="EL6" s="33">
        <f t="shared" si="14"/>
        <v>7.0000000000000007E-2</v>
      </c>
      <c r="EM6" s="33">
        <f t="shared" si="14"/>
        <v>0.23</v>
      </c>
      <c r="EN6" s="32" t="str">
        <f>IF(EN7="","",IF(EN7="-","【-】","【"&amp;SUBSTITUTE(TEXT(EN7,"#,##0.00"),"-","△")&amp;"】"))</f>
        <v>【0.23】</v>
      </c>
    </row>
    <row r="7" spans="1:144" s="34" customFormat="1">
      <c r="A7" s="26"/>
      <c r="B7" s="35">
        <v>2015</v>
      </c>
      <c r="C7" s="35">
        <v>122084</v>
      </c>
      <c r="D7" s="35">
        <v>47</v>
      </c>
      <c r="E7" s="35">
        <v>17</v>
      </c>
      <c r="F7" s="35">
        <v>1</v>
      </c>
      <c r="G7" s="35">
        <v>0</v>
      </c>
      <c r="H7" s="35" t="s">
        <v>96</v>
      </c>
      <c r="I7" s="35" t="s">
        <v>97</v>
      </c>
      <c r="J7" s="35" t="s">
        <v>98</v>
      </c>
      <c r="K7" s="35" t="s">
        <v>99</v>
      </c>
      <c r="L7" s="35" t="s">
        <v>100</v>
      </c>
      <c r="M7" s="36" t="s">
        <v>101</v>
      </c>
      <c r="N7" s="36" t="s">
        <v>102</v>
      </c>
      <c r="O7" s="36">
        <v>64.709999999999994</v>
      </c>
      <c r="P7" s="36">
        <v>81.7</v>
      </c>
      <c r="Q7" s="36">
        <v>2268</v>
      </c>
      <c r="R7" s="36">
        <v>155295</v>
      </c>
      <c r="S7" s="36">
        <v>103.55</v>
      </c>
      <c r="T7" s="36">
        <v>1499.71</v>
      </c>
      <c r="U7" s="36">
        <v>100384</v>
      </c>
      <c r="V7" s="36">
        <v>17.09</v>
      </c>
      <c r="W7" s="36">
        <v>5873.84</v>
      </c>
      <c r="X7" s="36">
        <v>96.51</v>
      </c>
      <c r="Y7" s="36">
        <v>96.15</v>
      </c>
      <c r="Z7" s="36">
        <v>96.88</v>
      </c>
      <c r="AA7" s="36">
        <v>96.7</v>
      </c>
      <c r="AB7" s="36">
        <v>95.19</v>
      </c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>
        <v>506</v>
      </c>
      <c r="BF7" s="36">
        <v>477.67</v>
      </c>
      <c r="BG7" s="36">
        <v>478.71</v>
      </c>
      <c r="BH7" s="36">
        <v>414.45</v>
      </c>
      <c r="BI7" s="36">
        <v>385.01</v>
      </c>
      <c r="BJ7" s="36">
        <v>1070.3499999999999</v>
      </c>
      <c r="BK7" s="36">
        <v>1127.77</v>
      </c>
      <c r="BL7" s="36">
        <v>1066.1600000000001</v>
      </c>
      <c r="BM7" s="36">
        <v>929.81</v>
      </c>
      <c r="BN7" s="36">
        <v>856.82</v>
      </c>
      <c r="BO7" s="36">
        <v>763.62</v>
      </c>
      <c r="BP7" s="36">
        <v>96.31</v>
      </c>
      <c r="BQ7" s="36">
        <v>94.68</v>
      </c>
      <c r="BR7" s="36">
        <v>96.74</v>
      </c>
      <c r="BS7" s="36">
        <v>98.48</v>
      </c>
      <c r="BT7" s="36">
        <v>96.57</v>
      </c>
      <c r="BU7" s="36">
        <v>77.56</v>
      </c>
      <c r="BV7" s="36">
        <v>75.08</v>
      </c>
      <c r="BW7" s="36">
        <v>76.91</v>
      </c>
      <c r="BX7" s="36">
        <v>78.44</v>
      </c>
      <c r="BY7" s="36">
        <v>74.17</v>
      </c>
      <c r="BZ7" s="36">
        <v>98.53</v>
      </c>
      <c r="CA7" s="36">
        <v>150.62</v>
      </c>
      <c r="CB7" s="36">
        <v>151</v>
      </c>
      <c r="CC7" s="36">
        <v>151</v>
      </c>
      <c r="CD7" s="36">
        <v>151</v>
      </c>
      <c r="CE7" s="36">
        <v>155.41999999999999</v>
      </c>
      <c r="CF7" s="36">
        <v>164.14</v>
      </c>
      <c r="CG7" s="36">
        <v>164.73</v>
      </c>
      <c r="CH7" s="36">
        <v>160.77000000000001</v>
      </c>
      <c r="CI7" s="36">
        <v>151.31</v>
      </c>
      <c r="CJ7" s="36">
        <v>159.33000000000001</v>
      </c>
      <c r="CK7" s="36">
        <v>139.69999999999999</v>
      </c>
      <c r="CL7" s="36" t="s">
        <v>101</v>
      </c>
      <c r="CM7" s="36" t="s">
        <v>101</v>
      </c>
      <c r="CN7" s="36" t="s">
        <v>101</v>
      </c>
      <c r="CO7" s="36" t="s">
        <v>101</v>
      </c>
      <c r="CP7" s="36" t="s">
        <v>101</v>
      </c>
      <c r="CQ7" s="36">
        <v>57.74</v>
      </c>
      <c r="CR7" s="36">
        <v>58.78</v>
      </c>
      <c r="CS7" s="36">
        <v>56.94</v>
      </c>
      <c r="CT7" s="36" t="s">
        <v>101</v>
      </c>
      <c r="CU7" s="36" t="s">
        <v>101</v>
      </c>
      <c r="CV7" s="36">
        <v>60.01</v>
      </c>
      <c r="CW7" s="36">
        <v>88.92</v>
      </c>
      <c r="CX7" s="36">
        <v>89.59</v>
      </c>
      <c r="CY7" s="36">
        <v>89.94</v>
      </c>
      <c r="CZ7" s="36">
        <v>90.66</v>
      </c>
      <c r="DA7" s="36">
        <v>91.49</v>
      </c>
      <c r="DB7" s="36">
        <v>90.95</v>
      </c>
      <c r="DC7" s="36">
        <v>92.42</v>
      </c>
      <c r="DD7" s="36">
        <v>92.35</v>
      </c>
      <c r="DE7" s="36">
        <v>87.79</v>
      </c>
      <c r="DF7" s="36">
        <v>88.43</v>
      </c>
      <c r="DG7" s="36">
        <v>94.73</v>
      </c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>
        <v>0.04</v>
      </c>
      <c r="EE7" s="36">
        <v>0.05</v>
      </c>
      <c r="EF7" s="36">
        <v>0.04</v>
      </c>
      <c r="EG7" s="36">
        <v>0.03</v>
      </c>
      <c r="EH7" s="36">
        <v>0</v>
      </c>
      <c r="EI7" s="36">
        <v>0.19</v>
      </c>
      <c r="EJ7" s="36">
        <v>0.04</v>
      </c>
      <c r="EK7" s="36">
        <v>0.06</v>
      </c>
      <c r="EL7" s="36">
        <v>7.0000000000000007E-2</v>
      </c>
      <c r="EM7" s="36">
        <v>0.23</v>
      </c>
      <c r="EN7" s="36">
        <v>0.23</v>
      </c>
    </row>
    <row r="8" spans="1:144"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</row>
    <row r="9" spans="1:144">
      <c r="A9" s="38"/>
      <c r="B9" s="38" t="s">
        <v>103</v>
      </c>
      <c r="C9" s="38" t="s">
        <v>104</v>
      </c>
      <c r="D9" s="38" t="s">
        <v>105</v>
      </c>
      <c r="E9" s="38" t="s">
        <v>106</v>
      </c>
      <c r="F9" s="38" t="s">
        <v>107</v>
      </c>
      <c r="Q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4">
      <c r="A10" s="38" t="s">
        <v>45</v>
      </c>
      <c r="B10" s="39">
        <f>DATEVALUE($B$6-4&amp;"年1月1日")</f>
        <v>40544</v>
      </c>
      <c r="C10" s="39">
        <f>DATEVALUE($B$6-3&amp;"年1月1日")</f>
        <v>40909</v>
      </c>
      <c r="D10" s="39">
        <f>DATEVALUE($B$6-2&amp;"年1月1日")</f>
        <v>41275</v>
      </c>
      <c r="E10" s="39">
        <f>DATEVALUE($B$6-1&amp;"年1月1日")</f>
        <v>41640</v>
      </c>
      <c r="F10" s="39">
        <f>DATEVALUE($B$6&amp;"年1月1日")</f>
        <v>42005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creator>公営企業課</dc:creator>
  <cp:lastModifiedBy>西賀　雅斗</cp:lastModifiedBy>
  <cp:lastPrinted>2017-02-21T07:57:30Z</cp:lastPrinted>
  <dcterms:created xsi:type="dcterms:W3CDTF">2017-02-08T02:47:45Z</dcterms:created>
  <dcterms:modified xsi:type="dcterms:W3CDTF">2017-02-21T07:57:32Z</dcterms:modified>
</cp:coreProperties>
</file>