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awa663\Desktop\"/>
    </mc:Choice>
  </mc:AlternateContent>
  <workbookProtection workbookPassword="8649" lockStructure="1"/>
  <bookViews>
    <workbookView xWindow="240" yWindow="60" windowWidth="14940" windowHeight="7884"/>
  </bookViews>
  <sheets>
    <sheet name="法適用_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M6" i="5" l="1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AQ10" i="4" s="1"/>
  <c r="T6" i="5"/>
  <c r="AI10" i="4" s="1"/>
  <c r="S6" i="5"/>
  <c r="R6" i="5"/>
  <c r="Q6" i="5"/>
  <c r="AI8" i="4" s="1"/>
  <c r="P6" i="5"/>
  <c r="Z10" i="4" s="1"/>
  <c r="O6" i="5"/>
  <c r="N6" i="5"/>
  <c r="M6" i="5"/>
  <c r="B10" i="4" s="1"/>
  <c r="L6" i="5"/>
  <c r="Z8" i="4" s="1"/>
  <c r="K6" i="5"/>
  <c r="J6" i="5"/>
  <c r="I6" i="5"/>
  <c r="B8" i="4" s="1"/>
  <c r="H6" i="5"/>
  <c r="G6" i="5"/>
  <c r="F6" i="5"/>
  <c r="E6" i="5"/>
  <c r="D6" i="5"/>
  <c r="C6" i="5"/>
  <c r="B6" i="5"/>
  <c r="F10" i="5" s="1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Y10" i="4"/>
  <c r="R10" i="4"/>
  <c r="J10" i="4"/>
  <c r="AY8" i="4"/>
  <c r="AQ8" i="4"/>
  <c r="R8" i="4"/>
  <c r="J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<sst xmlns="http://schemas.openxmlformats.org/spreadsheetml/2006/main" count="217" uniqueCount="107">
  <si>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</si>
  <si>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</si>
  <si>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</si>
  <si>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</si>
  <si>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</si>
  <si>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</si>
  <si>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</si>
  <si>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</si>
  <si>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</si>
  <si>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</si>
  <si>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</si>
  <si>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</si>
  <si>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</si>
  <si>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</si>
  <si>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</si>
  <si>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</si>
  <si>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</si>
  <si>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</si>
  <si>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</si>
  <si>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</si>
  <si>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</si>
  <si>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</si>
  <si>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</si>
  <si>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</si>
  <si>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</si>
  <si>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</si>
  <si>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</si>
  <si>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</si>
  <si>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</si>
  <si>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</si>
  <si>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</si>
  <si>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</si>
  <si>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</si>
  <si>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</si>
  <si>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</si>
  <si>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</si>
  <si>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</si>
  <si>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「管路の経年化の状況」</t>
    <rPh sb="1" eb="3">
      <t>カンロ</t>
    </rPh>
    <rPh sb="4" eb="7">
      <t>ケイネンカ</t>
    </rPh>
    <rPh sb="8" eb="10">
      <t>ジョウキョウ</t>
    </rPh>
    <phoneticPr fontId="4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</si>
  <si>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4"/>
  </si>
  <si>
    <t>※　平成23年度から平成25年度における各指標の類似団体平均値は、当時の事業数を基に算出していますが、管路経年化率及び管路更新率については、平成26年度の事業数を基に類似団体平均値を算出しています。</t>
    <phoneticPr fontId="4"/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</si>
  <si>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</si>
  <si>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</si>
  <si>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</si>
  <si>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</si>
  <si>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</si>
  <si>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</si>
  <si>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</si>
  <si>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</si>
  <si>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</si>
  <si>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</si>
  <si>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</si>
  <si>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</si>
  <si>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</si>
  <si>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</si>
  <si>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</si>
  <si>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</si>
  <si>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</si>
  <si>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</si>
  <si>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</si>
  <si>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</si>
  <si>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</si>
  <si>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</si>
  <si>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</si>
  <si>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</si>
  <si>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</si>
  <si>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</si>
  <si>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</si>
  <si>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</si>
  <si>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</si>
  <si>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</si>
  <si>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</si>
  <si>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</si>
  <si>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</si>
  <si>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</si>
  <si>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</si>
  <si>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</si>
  <si>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</si>
  <si>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</si>
  <si>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</si>
  <si>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</si>
  <si>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</si>
  <si>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</si>
  <si>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</si>
  <si>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</si>
  <si>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</si>
  <si>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</si>
  <si>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</si>
  <si>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</si>
  <si>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</si>
  <si>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</si>
  <si>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</si>
  <si>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</si>
  <si>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</si>
  <si>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千葉県　大多喜町</t>
  </si>
  <si>
    <t>法適用</t>
  </si>
  <si>
    <t>水道事業</t>
  </si>
  <si>
    <t>末端給水事業</t>
  </si>
  <si>
    <t>A8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</si>
  <si>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</si>
  <si>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</si>
  <si>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</si>
  <si>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</si>
  <si>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</si>
  <si>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</si>
  <si>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経常費用を経常収益で賄えているが、料金回収率が低く、給水収益以外の収入割合が高い。
　累積欠損金はなく概ね健全な運営ができているが、流動比率が減少傾向であるため、資金の増加に努め、支払能力を確保する必要がある。なお、平成26年度に会計基準の見直しがあったため、流動比率は平成25年度以前の値とは大きく変動している。
　給水収益に対する企業債残高は、類似団体並みまで減少してきたが、今後、浄水場の更新を実施するため増加する見込みである。
　給水原価が高い理由として、主に減価償却費、受水費が高いためである。減価償却費については、本町は面積が広く起伏のある地形であるため、加圧施設、減圧施設など多くの施設が必要なためである。受水費については、基本料金162.97円/ｍ3、使用料金26.70円/ｍ3であり、受水量を減らしても受水費の削減が難しいためである。　
　施設利用率は高く、適正規模の施設である。また、漏水調査及び早急な修繕を実施しているため、近年は有収率が上昇し、配水した水が給水収益に結びついている。</t>
    <rPh sb="109" eb="111">
      <t>ヘイセイ</t>
    </rPh>
    <rPh sb="113" eb="115">
      <t>ネンド</t>
    </rPh>
    <rPh sb="116" eb="118">
      <t>カイケイ</t>
    </rPh>
    <rPh sb="118" eb="120">
      <t>キジュン</t>
    </rPh>
    <rPh sb="121" eb="123">
      <t>ミナオ</t>
    </rPh>
    <rPh sb="136" eb="138">
      <t>ヘイセイ</t>
    </rPh>
    <rPh sb="140" eb="142">
      <t>ネンド</t>
    </rPh>
    <rPh sb="142" eb="144">
      <t>イゼン</t>
    </rPh>
    <rPh sb="145" eb="146">
      <t>アタイ</t>
    </rPh>
    <rPh sb="148" eb="149">
      <t>オオ</t>
    </rPh>
    <rPh sb="151" eb="153">
      <t>ヘンドウ</t>
    </rPh>
    <rPh sb="160" eb="162">
      <t>キュウスイ</t>
    </rPh>
    <rPh sb="162" eb="164">
      <t>シュウエキ</t>
    </rPh>
    <rPh sb="165" eb="166">
      <t>タイ</t>
    </rPh>
    <rPh sb="168" eb="170">
      <t>キギョウ</t>
    </rPh>
    <rPh sb="170" eb="171">
      <t>サイ</t>
    </rPh>
    <rPh sb="171" eb="173">
      <t>ザンダカ</t>
    </rPh>
    <rPh sb="175" eb="177">
      <t>ルイジ</t>
    </rPh>
    <rPh sb="177" eb="179">
      <t>ダンタイ</t>
    </rPh>
    <rPh sb="179" eb="180">
      <t>ナ</t>
    </rPh>
    <rPh sb="183" eb="185">
      <t>ゲンショウ</t>
    </rPh>
    <rPh sb="191" eb="193">
      <t>コンゴ</t>
    </rPh>
    <rPh sb="194" eb="197">
      <t>ジョウスイジョウ</t>
    </rPh>
    <rPh sb="198" eb="200">
      <t>コウシン</t>
    </rPh>
    <rPh sb="201" eb="203">
      <t>ジッシ</t>
    </rPh>
    <rPh sb="207" eb="209">
      <t>ゾウカ</t>
    </rPh>
    <rPh sb="211" eb="213">
      <t>ミコ</t>
    </rPh>
    <rPh sb="233" eb="234">
      <t>オモ</t>
    </rPh>
    <rPh sb="245" eb="246">
      <t>タカ</t>
    </rPh>
    <rPh sb="264" eb="266">
      <t>ホンチョウ</t>
    </rPh>
    <rPh sb="267" eb="269">
      <t>メンセキ</t>
    </rPh>
    <rPh sb="270" eb="271">
      <t>ヒロ</t>
    </rPh>
    <rPh sb="272" eb="274">
      <t>キフク</t>
    </rPh>
    <rPh sb="285" eb="287">
      <t>カアツ</t>
    </rPh>
    <rPh sb="287" eb="289">
      <t>シセツ</t>
    </rPh>
    <rPh sb="290" eb="292">
      <t>ゲンアツ</t>
    </rPh>
    <rPh sb="292" eb="294">
      <t>シセツ</t>
    </rPh>
    <rPh sb="296" eb="297">
      <t>オオ</t>
    </rPh>
    <rPh sb="299" eb="301">
      <t>シセツ</t>
    </rPh>
    <rPh sb="311" eb="313">
      <t>ジュスイ</t>
    </rPh>
    <rPh sb="313" eb="314">
      <t>ヒ</t>
    </rPh>
    <rPh sb="320" eb="322">
      <t>キホン</t>
    </rPh>
    <rPh sb="322" eb="324">
      <t>リョウキン</t>
    </rPh>
    <rPh sb="330" eb="331">
      <t>エン</t>
    </rPh>
    <rPh sb="335" eb="337">
      <t>シヨウ</t>
    </rPh>
    <rPh sb="337" eb="339">
      <t>リョウキン</t>
    </rPh>
    <rPh sb="344" eb="345">
      <t>エン</t>
    </rPh>
    <rPh sb="352" eb="354">
      <t>ジュスイ</t>
    </rPh>
    <rPh sb="354" eb="355">
      <t>リョウ</t>
    </rPh>
    <rPh sb="356" eb="357">
      <t>ヘ</t>
    </rPh>
    <rPh sb="361" eb="363">
      <t>ジュスイ</t>
    </rPh>
    <rPh sb="363" eb="364">
      <t>ヒ</t>
    </rPh>
    <rPh sb="365" eb="367">
      <t>サクゲン</t>
    </rPh>
    <rPh sb="368" eb="369">
      <t>ムズカ</t>
    </rPh>
    <rPh sb="389" eb="391">
      <t>テキセイ</t>
    </rPh>
    <rPh sb="391" eb="393">
      <t>キボ</t>
    </rPh>
    <rPh sb="394" eb="396">
      <t>シセツ</t>
    </rPh>
    <phoneticPr fontId="4"/>
  </si>
  <si>
    <t xml:space="preserve">　法定耐用年数を超えた管路が多い。有収率は、平均より高いものの、管路の経年化が進行しているため、計画的な更新を実施する必要がある。
</t>
    <rPh sb="52" eb="54">
      <t>コウシン</t>
    </rPh>
    <phoneticPr fontId="4"/>
  </si>
  <si>
    <t>　水道料金は、県内事業体と比較すると高料金となっている。給水収益は、人口減少に伴い減少し、給水量についても同様となっている。費用は、経費削減に取り組んでいるものの、削減が難しい減価償却費、受水費等の費用が大きく、大幅な額の削減は厳しい状況となっており、ほぼ横ばいである。
　このような中、財源を確保し、水道施設の更新を実施していかなければならない。
　給水収益の増加対策等、運営体系のあり方や、企業債残高、将来の給水量を見込んだ適正規模の施設を勘案し、中長期的な投資、財政計画に基づき運営していく必要がある。
　また、広域化を図ることにより、施設の更新費用、委託費等の削減が期待できるため、水道事業統合に向けて、積極的に検討する。</t>
    <rPh sb="226" eb="229">
      <t>チュウチョウキ</t>
    </rPh>
    <rPh sb="229" eb="230">
      <t>テキ</t>
    </rPh>
    <rPh sb="234" eb="236">
      <t>ザイセイ</t>
    </rPh>
    <rPh sb="236" eb="238">
      <t>ケイカク</t>
    </rPh>
    <rPh sb="239" eb="240">
      <t>モト</t>
    </rPh>
    <rPh sb="242" eb="244">
      <t>ウンエイ</t>
    </rPh>
    <rPh sb="271" eb="273">
      <t>シセツ</t>
    </rPh>
    <rPh sb="282" eb="283">
      <t>トウ</t>
    </rPh>
    <rPh sb="284" eb="286">
      <t>サクゲン</t>
    </rPh>
    <rPh sb="295" eb="297">
      <t>スイドウ</t>
    </rPh>
    <rPh sb="302" eb="303">
      <t>ム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</si>
</sst>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9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2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177" fontId="5" fillId="0" borderId="5" xfId="0" applyNumberFormat="1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3" xfId="0" applyNumberFormat="1" applyFont="1" applyBorder="1" applyAlignment="1" applyProtection="1">
      <alignment horizontal="center" vertical="center"/>
      <protection hidden="1"/>
    </xf>
    <xf numFmtId="0" fontId="5" fillId="0" borderId="4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3" xfId="0" applyNumberFormat="1" applyFont="1" applyBorder="1" applyAlignment="1" applyProtection="1">
      <alignment horizontal="center" vertical="center"/>
      <protection hidden="1"/>
    </xf>
    <xf numFmtId="176" fontId="5" fillId="0" borderId="4" xfId="0" applyNumberFormat="1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6" fontId="5" fillId="0" borderId="5" xfId="0" applyNumberFormat="1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left" vertical="top" wrapText="1"/>
      <protection locked="0"/>
    </xf>
  </cellXfs>
  <cellStyles count="19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データ!$EC$6:$EG$6</c:f>
              <c:numCache>
                <c:formatCode>#,##0.00;"△"#,##0.00;"-"</c:formatCode>
                <c:ptCount val="5"/>
                <c:pt idx="0">
                  <c:v>0.05</c:v>
                </c:pt>
                <c:pt idx="1">
                  <c:v>0.95</c:v>
                </c:pt>
                <c:pt idx="2">
                  <c:v>1.49</c:v>
                </c:pt>
                <c:pt idx="3">
                  <c:v>0.56999999999999995</c:v>
                </c:pt>
                <c:pt idx="4" formatCode="#,##0.00;&quot;△&quot;#,##0.00">
                  <c:v>0.53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791296"/>
        <c:axId val="10237929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#,##0.00;"△"#,##0.00;"-"</c:formatCode>
                <c:ptCount val="5"/>
                <c:pt idx="0">
                  <c:v>0.82</c:v>
                </c:pt>
                <c:pt idx="1">
                  <c:v>0.66</c:v>
                </c:pt>
                <c:pt idx="2">
                  <c:v>0.64</c:v>
                </c:pt>
                <c:pt idx="3">
                  <c:v>0.56000000000000005</c:v>
                </c:pt>
                <c:pt idx="4">
                  <c:v>0.65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3791296"/>
        <c:axId val="1023792928"/>
      </c:lineChart>
      <c:dateAx>
        <c:axId val="10237912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23792928"/>
        <c:crosses val="autoZero"/>
        <c:auto val="1"/>
        <c:lblOffset val="100"/>
        <c:baseTimeUnit val="years"/>
      </c:dateAx>
      <c:valAx>
        <c:axId val="10237929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237912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データ!$CK$6:$CO$6</c:f>
              <c:numCache>
                <c:formatCode>#,##0.00;"△"#,##0.00;"-"</c:formatCode>
                <c:ptCount val="5"/>
                <c:pt idx="0">
                  <c:v>69</c:v>
                </c:pt>
                <c:pt idx="1">
                  <c:v>63.55</c:v>
                </c:pt>
                <c:pt idx="2">
                  <c:v>57.86</c:v>
                </c:pt>
                <c:pt idx="3">
                  <c:v>57.68</c:v>
                </c:pt>
                <c:pt idx="4">
                  <c:v>56.1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8685360"/>
        <c:axId val="13186859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#,##0.00;"△"#,##0.00;"-"</c:formatCode>
                <c:ptCount val="5"/>
                <c:pt idx="0">
                  <c:v>50.49</c:v>
                </c:pt>
                <c:pt idx="1">
                  <c:v>49.69</c:v>
                </c:pt>
                <c:pt idx="2">
                  <c:v>49.77</c:v>
                </c:pt>
                <c:pt idx="3">
                  <c:v>49.22</c:v>
                </c:pt>
                <c:pt idx="4">
                  <c:v>49.08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685360"/>
        <c:axId val="1318685904"/>
      </c:lineChart>
      <c:dateAx>
        <c:axId val="13186853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18685904"/>
        <c:crosses val="autoZero"/>
        <c:auto val="1"/>
        <c:lblOffset val="100"/>
        <c:baseTimeUnit val="years"/>
      </c:dateAx>
      <c:valAx>
        <c:axId val="13186859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186853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データ!$CV$6:$CZ$6</c:f>
              <c:numCache>
                <c:formatCode>#,##0.00;"△"#,##0.00;"-"</c:formatCode>
                <c:ptCount val="5"/>
                <c:pt idx="0">
                  <c:v>75.510000000000005</c:v>
                </c:pt>
                <c:pt idx="1">
                  <c:v>81.08</c:v>
                </c:pt>
                <c:pt idx="2">
                  <c:v>88.94</c:v>
                </c:pt>
                <c:pt idx="3">
                  <c:v>88.37</c:v>
                </c:pt>
                <c:pt idx="4">
                  <c:v>89.6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7662512"/>
        <c:axId val="10676603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#,##0.00;"△"#,##0.00;"-"</c:formatCode>
                <c:ptCount val="5"/>
                <c:pt idx="0">
                  <c:v>78.7</c:v>
                </c:pt>
                <c:pt idx="1">
                  <c:v>80.010000000000005</c:v>
                </c:pt>
                <c:pt idx="2">
                  <c:v>79.98</c:v>
                </c:pt>
                <c:pt idx="3">
                  <c:v>79.48</c:v>
                </c:pt>
                <c:pt idx="4">
                  <c:v>79.3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7662512"/>
        <c:axId val="1067660336"/>
      </c:lineChart>
      <c:dateAx>
        <c:axId val="10676625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67660336"/>
        <c:crosses val="autoZero"/>
        <c:auto val="1"/>
        <c:lblOffset val="100"/>
        <c:baseTimeUnit val="years"/>
      </c:dateAx>
      <c:valAx>
        <c:axId val="10676603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676625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データ!$W$6:$AA$6</c:f>
              <c:numCache>
                <c:formatCode>#,##0.00;"△"#,##0.00;"-"</c:formatCode>
                <c:ptCount val="5"/>
                <c:pt idx="0">
                  <c:v>104.82</c:v>
                </c:pt>
                <c:pt idx="1">
                  <c:v>101.37</c:v>
                </c:pt>
                <c:pt idx="2">
                  <c:v>101.25</c:v>
                </c:pt>
                <c:pt idx="3">
                  <c:v>102.43</c:v>
                </c:pt>
                <c:pt idx="4">
                  <c:v>101.4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2185920"/>
        <c:axId val="1312188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データ!$AB$6:$AF$6</c:f>
              <c:numCache>
                <c:formatCode>#,##0.00;"△"#,##0.00;"-"</c:formatCode>
                <c:ptCount val="5"/>
                <c:pt idx="0">
                  <c:v>104.82</c:v>
                </c:pt>
                <c:pt idx="1">
                  <c:v>104.95</c:v>
                </c:pt>
                <c:pt idx="2">
                  <c:v>105.53</c:v>
                </c:pt>
                <c:pt idx="3">
                  <c:v>107.2</c:v>
                </c:pt>
                <c:pt idx="4">
                  <c:v>106.62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185920"/>
        <c:axId val="1312188640"/>
      </c:lineChart>
      <c:dateAx>
        <c:axId val="13121859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12188640"/>
        <c:crosses val="autoZero"/>
        <c:auto val="1"/>
        <c:lblOffset val="100"/>
        <c:baseTimeUnit val="years"/>
      </c:dateAx>
      <c:valAx>
        <c:axId val="13121886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12185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データ!$DG$6:$DK$6</c:f>
              <c:numCache>
                <c:formatCode>#,##0.00;"△"#,##0.00;"-"</c:formatCode>
                <c:ptCount val="5"/>
                <c:pt idx="0">
                  <c:v>35.71</c:v>
                </c:pt>
                <c:pt idx="1">
                  <c:v>37.11</c:v>
                </c:pt>
                <c:pt idx="2">
                  <c:v>38.11</c:v>
                </c:pt>
                <c:pt idx="3">
                  <c:v>47.58</c:v>
                </c:pt>
                <c:pt idx="4">
                  <c:v>48.71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2187008"/>
        <c:axId val="13121880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#,##0.00;"△"#,##0.00;"-"</c:formatCode>
                <c:ptCount val="5"/>
                <c:pt idx="0">
                  <c:v>34.24</c:v>
                </c:pt>
                <c:pt idx="1">
                  <c:v>35.18</c:v>
                </c:pt>
                <c:pt idx="2">
                  <c:v>36.43</c:v>
                </c:pt>
                <c:pt idx="3">
                  <c:v>46.12</c:v>
                </c:pt>
                <c:pt idx="4">
                  <c:v>47.44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187008"/>
        <c:axId val="1312188096"/>
      </c:lineChart>
      <c:dateAx>
        <c:axId val="13121870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12188096"/>
        <c:crosses val="autoZero"/>
        <c:auto val="1"/>
        <c:lblOffset val="100"/>
        <c:baseTimeUnit val="years"/>
      </c:dateAx>
      <c:valAx>
        <c:axId val="13121880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121870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データ!$DR$6:$DV$6</c:f>
              <c:numCache>
                <c:formatCode>#,##0.00;"△"#,##0.00;"-"</c:formatCode>
                <c:ptCount val="5"/>
                <c:pt idx="0">
                  <c:v>24.76</c:v>
                </c:pt>
                <c:pt idx="1">
                  <c:v>24.77</c:v>
                </c:pt>
                <c:pt idx="2">
                  <c:v>25.07</c:v>
                </c:pt>
                <c:pt idx="3">
                  <c:v>25.08</c:v>
                </c:pt>
                <c:pt idx="4" formatCode="#,##0.00;&quot;△&quot;#,##0.00">
                  <c:v>24.57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2186464"/>
        <c:axId val="1312182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#,##0.00;"△"#,##0.00;"-"</c:formatCode>
                <c:ptCount val="5"/>
                <c:pt idx="0">
                  <c:v>6.81</c:v>
                </c:pt>
                <c:pt idx="1">
                  <c:v>8.41</c:v>
                </c:pt>
                <c:pt idx="2">
                  <c:v>8.7200000000000006</c:v>
                </c:pt>
                <c:pt idx="3">
                  <c:v>9.86</c:v>
                </c:pt>
                <c:pt idx="4">
                  <c:v>11.16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186464"/>
        <c:axId val="1312182656"/>
      </c:lineChart>
      <c:dateAx>
        <c:axId val="13121864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12182656"/>
        <c:crosses val="autoZero"/>
        <c:auto val="1"/>
        <c:lblOffset val="100"/>
        <c:baseTimeUnit val="years"/>
      </c:dateAx>
      <c:valAx>
        <c:axId val="1312182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121864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データ!$AH$6:$AL$6</c:f>
              <c:numCache>
                <c:formatCode>#,##0.00;"△"#,##0.00;"-"</c:formatCode>
                <c:ptCount val="5"/>
                <c:pt idx="0">
                  <c:v>5.95</c:v>
                </c:pt>
                <c:pt idx="1">
                  <c:v>4.84</c:v>
                </c:pt>
                <c:pt idx="2">
                  <c:v>3.47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1214784"/>
        <c:axId val="13112191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#,##0.00;"△"#,##0.00;"-"</c:formatCode>
                <c:ptCount val="5"/>
                <c:pt idx="0">
                  <c:v>26.83</c:v>
                </c:pt>
                <c:pt idx="1">
                  <c:v>26.81</c:v>
                </c:pt>
                <c:pt idx="2">
                  <c:v>28.31</c:v>
                </c:pt>
                <c:pt idx="3">
                  <c:v>13.46</c:v>
                </c:pt>
                <c:pt idx="4">
                  <c:v>12.59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1214784"/>
        <c:axId val="1311219136"/>
      </c:lineChart>
      <c:dateAx>
        <c:axId val="13112147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11219136"/>
        <c:crosses val="autoZero"/>
        <c:auto val="1"/>
        <c:lblOffset val="100"/>
        <c:baseTimeUnit val="years"/>
      </c:dateAx>
      <c:valAx>
        <c:axId val="13112191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112147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データ!$AS$6:$AW$6</c:f>
              <c:numCache>
                <c:formatCode>#,##0.00;"△"#,##0.00;"-"</c:formatCode>
                <c:ptCount val="5"/>
                <c:pt idx="0">
                  <c:v>1347.58</c:v>
                </c:pt>
                <c:pt idx="1">
                  <c:v>686.49</c:v>
                </c:pt>
                <c:pt idx="2">
                  <c:v>893.58</c:v>
                </c:pt>
                <c:pt idx="3">
                  <c:v>278.48</c:v>
                </c:pt>
                <c:pt idx="4">
                  <c:v>234.5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1218048"/>
        <c:axId val="1311217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#,##0.00;"△"#,##0.00;"-"</c:formatCode>
                <c:ptCount val="5"/>
                <c:pt idx="0">
                  <c:v>1197.1099999999999</c:v>
                </c:pt>
                <c:pt idx="1">
                  <c:v>1002.64</c:v>
                </c:pt>
                <c:pt idx="2">
                  <c:v>1164.51</c:v>
                </c:pt>
                <c:pt idx="3">
                  <c:v>434.72</c:v>
                </c:pt>
                <c:pt idx="4">
                  <c:v>416.14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1218048"/>
        <c:axId val="1311217504"/>
      </c:lineChart>
      <c:dateAx>
        <c:axId val="13112180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11217504"/>
        <c:crosses val="autoZero"/>
        <c:auto val="1"/>
        <c:lblOffset val="100"/>
        <c:baseTimeUnit val="years"/>
      </c:dateAx>
      <c:valAx>
        <c:axId val="13112175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11218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データ!$BD$6:$BH$6</c:f>
              <c:numCache>
                <c:formatCode>#,##0.00;"△"#,##0.00;"-"</c:formatCode>
                <c:ptCount val="5"/>
                <c:pt idx="0">
                  <c:v>574.17999999999995</c:v>
                </c:pt>
                <c:pt idx="1">
                  <c:v>559.59</c:v>
                </c:pt>
                <c:pt idx="2">
                  <c:v>527.19000000000005</c:v>
                </c:pt>
                <c:pt idx="3">
                  <c:v>500.28</c:v>
                </c:pt>
                <c:pt idx="4">
                  <c:v>485.73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1220224"/>
        <c:axId val="1311218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#,##0.00;"△"#,##0.00;"-"</c:formatCode>
                <c:ptCount val="5"/>
                <c:pt idx="0">
                  <c:v>532.29999999999995</c:v>
                </c:pt>
                <c:pt idx="1">
                  <c:v>520.29999999999995</c:v>
                </c:pt>
                <c:pt idx="2">
                  <c:v>498.27</c:v>
                </c:pt>
                <c:pt idx="3">
                  <c:v>495.76</c:v>
                </c:pt>
                <c:pt idx="4">
                  <c:v>487.22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1220224"/>
        <c:axId val="1311218592"/>
      </c:lineChart>
      <c:dateAx>
        <c:axId val="13112202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11218592"/>
        <c:crosses val="autoZero"/>
        <c:auto val="1"/>
        <c:lblOffset val="100"/>
        <c:baseTimeUnit val="years"/>
      </c:dateAx>
      <c:valAx>
        <c:axId val="13112185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112202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データ!$BO$6:$BS$6</c:f>
              <c:numCache>
                <c:formatCode>#,##0.00;"△"#,##0.00;"-"</c:formatCode>
                <c:ptCount val="5"/>
                <c:pt idx="0">
                  <c:v>69.650000000000006</c:v>
                </c:pt>
                <c:pt idx="1">
                  <c:v>66.92</c:v>
                </c:pt>
                <c:pt idx="2">
                  <c:v>66.97</c:v>
                </c:pt>
                <c:pt idx="3">
                  <c:v>68.459999999999994</c:v>
                </c:pt>
                <c:pt idx="4">
                  <c:v>67.760000000000005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8688624"/>
        <c:axId val="1318683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#,##0.00;"△"#,##0.00;"-"</c:formatCode>
                <c:ptCount val="5"/>
                <c:pt idx="0">
                  <c:v>90.17</c:v>
                </c:pt>
                <c:pt idx="1">
                  <c:v>90.69</c:v>
                </c:pt>
                <c:pt idx="2">
                  <c:v>90.64</c:v>
                </c:pt>
                <c:pt idx="3">
                  <c:v>93.66</c:v>
                </c:pt>
                <c:pt idx="4">
                  <c:v>92.76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688624"/>
        <c:axId val="1318683184"/>
      </c:lineChart>
      <c:dateAx>
        <c:axId val="13186886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18683184"/>
        <c:crosses val="autoZero"/>
        <c:auto val="1"/>
        <c:lblOffset val="100"/>
        <c:baseTimeUnit val="years"/>
      </c:dateAx>
      <c:valAx>
        <c:axId val="1318683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186886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データ!$BZ$6:$CD$6</c:f>
              <c:numCache>
                <c:formatCode>#,##0.00;"△"#,##0.00;"-"</c:formatCode>
                <c:ptCount val="5"/>
                <c:pt idx="0">
                  <c:v>394.57</c:v>
                </c:pt>
                <c:pt idx="1">
                  <c:v>411.31</c:v>
                </c:pt>
                <c:pt idx="2">
                  <c:v>412.15</c:v>
                </c:pt>
                <c:pt idx="3">
                  <c:v>405.91</c:v>
                </c:pt>
                <c:pt idx="4">
                  <c:v>410.02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8684816"/>
        <c:axId val="1318686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#,##0.00;"△"#,##0.00;"-"</c:formatCode>
                <c:ptCount val="5"/>
                <c:pt idx="0">
                  <c:v>210.28</c:v>
                </c:pt>
                <c:pt idx="1">
                  <c:v>211.08</c:v>
                </c:pt>
                <c:pt idx="2">
                  <c:v>213.52</c:v>
                </c:pt>
                <c:pt idx="3">
                  <c:v>208.21</c:v>
                </c:pt>
                <c:pt idx="4">
                  <c:v>208.67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684816"/>
        <c:axId val="1318686992"/>
      </c:lineChart>
      <c:dateAx>
        <c:axId val="13186848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18686992"/>
        <c:crosses val="autoZero"/>
        <c:auto val="1"/>
        <c:lblOffset val="100"/>
        <c:baseTimeUnit val="years"/>
      </c:dateAx>
      <c:valAx>
        <c:axId val="13186869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186848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G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F4277BC-30E4-4266-91D5-68C1F0E82A3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【113.56】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R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990BA7D-5383-4D16-B738-2ACC3DDDECB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【0.87】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C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66A214-28B9-4A84-9BCA-9296A62046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【262.74】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N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74AD17-A8AA-4A7D-877C-84A3EFA23F0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【276.38】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F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CC22578-84EF-4AF0-A669-91BFA51E54A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【89.95】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データ!CU6">
      <xdr:nvSpPr>
        <xdr:cNvPr id="29" name="テキスト ボックス 28"/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46DF1C0-86AA-4484-B256-AD295D1C35A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【59.76】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J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3797F-8967-4D45-88BC-7E016710946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【163.72】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Y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617DBF7-5CBA-41A3-9146-B0CD9746B61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【104.99】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Q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645B2BB-AEB8-413B-AF84-0D917C8F8E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【47.18】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B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502B9EF-0D34-4E94-A43C-AC932C6E755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【13.18】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M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E6593F-6AF7-48F0-B495-69F2A3E5655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【0.85】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3"/>
  <sheetViews>
    <sheetView showGridLines="0" tabSelected="1" topLeftCell="R49" zoomScale="85" zoomScaleNormal="85" workbookViewId="0">
      <selection activeCell="BJ64" sqref="BJ64"/>
    </sheetView>
  </sheetViews>
  <sheetFormatPr defaultColWidth="2.6640625" defaultRowHeight="13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3" spans="1:78" ht="9.75" customHeight="1">
      <c r="A3" s="2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</row>
    <row r="4" spans="1:78" ht="9.75" customHeight="1">
      <c r="A4" s="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2" t="str">
        <f>データ!H6</f>
        <v>千葉県　大多喜町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3" t="s">
        <v>1</v>
      </c>
      <c r="C7" s="44"/>
      <c r="D7" s="44"/>
      <c r="E7" s="44"/>
      <c r="F7" s="44"/>
      <c r="G7" s="44"/>
      <c r="H7" s="44"/>
      <c r="I7" s="45"/>
      <c r="J7" s="43" t="s">
        <v>2</v>
      </c>
      <c r="K7" s="44"/>
      <c r="L7" s="44"/>
      <c r="M7" s="44"/>
      <c r="N7" s="44"/>
      <c r="O7" s="44"/>
      <c r="P7" s="44"/>
      <c r="Q7" s="45"/>
      <c r="R7" s="43" t="s">
        <v>3</v>
      </c>
      <c r="S7" s="44"/>
      <c r="T7" s="44"/>
      <c r="U7" s="44"/>
      <c r="V7" s="44"/>
      <c r="W7" s="44"/>
      <c r="X7" s="44"/>
      <c r="Y7" s="45"/>
      <c r="Z7" s="43" t="s">
        <v>4</v>
      </c>
      <c r="AA7" s="44"/>
      <c r="AB7" s="44"/>
      <c r="AC7" s="44"/>
      <c r="AD7" s="44"/>
      <c r="AE7" s="44"/>
      <c r="AF7" s="44"/>
      <c r="AG7" s="45"/>
      <c r="AH7" s="3"/>
      <c r="AI7" s="43" t="s">
        <v>5</v>
      </c>
      <c r="AJ7" s="44"/>
      <c r="AK7" s="44"/>
      <c r="AL7" s="44"/>
      <c r="AM7" s="44"/>
      <c r="AN7" s="44"/>
      <c r="AO7" s="44"/>
      <c r="AP7" s="45"/>
      <c r="AQ7" s="46" t="s">
        <v>6</v>
      </c>
      <c r="AR7" s="46"/>
      <c r="AS7" s="46"/>
      <c r="AT7" s="46"/>
      <c r="AU7" s="46"/>
      <c r="AV7" s="46"/>
      <c r="AW7" s="46"/>
      <c r="AX7" s="46"/>
      <c r="AY7" s="46" t="s">
        <v>7</v>
      </c>
      <c r="AZ7" s="46"/>
      <c r="BA7" s="46"/>
      <c r="BB7" s="46"/>
      <c r="BC7" s="46"/>
      <c r="BD7" s="46"/>
      <c r="BE7" s="46"/>
      <c r="BF7" s="46"/>
      <c r="BG7" s="3"/>
      <c r="BH7" s="3"/>
      <c r="BI7" s="3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52" t="str">
        <f>データ!I6</f>
        <v>法適用</v>
      </c>
      <c r="C8" s="53"/>
      <c r="D8" s="53"/>
      <c r="E8" s="53"/>
      <c r="F8" s="53"/>
      <c r="G8" s="53"/>
      <c r="H8" s="53"/>
      <c r="I8" s="54"/>
      <c r="J8" s="52" t="str">
        <f>データ!J6</f>
        <v>水道事業</v>
      </c>
      <c r="K8" s="53"/>
      <c r="L8" s="53"/>
      <c r="M8" s="53"/>
      <c r="N8" s="53"/>
      <c r="O8" s="53"/>
      <c r="P8" s="53"/>
      <c r="Q8" s="54"/>
      <c r="R8" s="52" t="str">
        <f>データ!K6</f>
        <v>末端給水事業</v>
      </c>
      <c r="S8" s="53"/>
      <c r="T8" s="53"/>
      <c r="U8" s="53"/>
      <c r="V8" s="53"/>
      <c r="W8" s="53"/>
      <c r="X8" s="53"/>
      <c r="Y8" s="54"/>
      <c r="Z8" s="52" t="str">
        <f>データ!L6</f>
        <v>A8</v>
      </c>
      <c r="AA8" s="53"/>
      <c r="AB8" s="53"/>
      <c r="AC8" s="53"/>
      <c r="AD8" s="53"/>
      <c r="AE8" s="53"/>
      <c r="AF8" s="53"/>
      <c r="AG8" s="54"/>
      <c r="AH8" s="3"/>
      <c r="AI8" s="55">
        <f>データ!Q6</f>
        <v>9747</v>
      </c>
      <c r="AJ8" s="56"/>
      <c r="AK8" s="56"/>
      <c r="AL8" s="56"/>
      <c r="AM8" s="56"/>
      <c r="AN8" s="56"/>
      <c r="AO8" s="56"/>
      <c r="AP8" s="57"/>
      <c r="AQ8" s="47">
        <f>データ!R6</f>
        <v>129.87</v>
      </c>
      <c r="AR8" s="47"/>
      <c r="AS8" s="47"/>
      <c r="AT8" s="47"/>
      <c r="AU8" s="47"/>
      <c r="AV8" s="47"/>
      <c r="AW8" s="47"/>
      <c r="AX8" s="47"/>
      <c r="AY8" s="47">
        <f>データ!S6</f>
        <v>75.05</v>
      </c>
      <c r="AZ8" s="47"/>
      <c r="BA8" s="47"/>
      <c r="BB8" s="47"/>
      <c r="BC8" s="47"/>
      <c r="BD8" s="47"/>
      <c r="BE8" s="47"/>
      <c r="BF8" s="47"/>
      <c r="BG8" s="3"/>
      <c r="BH8" s="3"/>
      <c r="BI8" s="3"/>
      <c r="BJ8" s="3"/>
      <c r="BK8" s="3"/>
      <c r="BL8" s="48" t="s">
        <v>9</v>
      </c>
      <c r="BM8" s="49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6" t="s">
        <v>11</v>
      </c>
      <c r="C9" s="46"/>
      <c r="D9" s="46"/>
      <c r="E9" s="46"/>
      <c r="F9" s="46"/>
      <c r="G9" s="46"/>
      <c r="H9" s="46"/>
      <c r="I9" s="46"/>
      <c r="J9" s="46" t="s">
        <v>12</v>
      </c>
      <c r="K9" s="46"/>
      <c r="L9" s="46"/>
      <c r="M9" s="46"/>
      <c r="N9" s="46"/>
      <c r="O9" s="46"/>
      <c r="P9" s="46"/>
      <c r="Q9" s="46"/>
      <c r="R9" s="46" t="s">
        <v>13</v>
      </c>
      <c r="S9" s="46"/>
      <c r="T9" s="46"/>
      <c r="U9" s="46"/>
      <c r="V9" s="46"/>
      <c r="W9" s="46"/>
      <c r="X9" s="46"/>
      <c r="Y9" s="46"/>
      <c r="Z9" s="46" t="s">
        <v>14</v>
      </c>
      <c r="AA9" s="46"/>
      <c r="AB9" s="46"/>
      <c r="AC9" s="46"/>
      <c r="AD9" s="46"/>
      <c r="AE9" s="46"/>
      <c r="AF9" s="46"/>
      <c r="AG9" s="46"/>
      <c r="AH9" s="3"/>
      <c r="AI9" s="46" t="s">
        <v>15</v>
      </c>
      <c r="AJ9" s="46"/>
      <c r="AK9" s="46"/>
      <c r="AL9" s="46"/>
      <c r="AM9" s="46"/>
      <c r="AN9" s="46"/>
      <c r="AO9" s="46"/>
      <c r="AP9" s="46"/>
      <c r="AQ9" s="46" t="s">
        <v>16</v>
      </c>
      <c r="AR9" s="46"/>
      <c r="AS9" s="46"/>
      <c r="AT9" s="46"/>
      <c r="AU9" s="46"/>
      <c r="AV9" s="46"/>
      <c r="AW9" s="46"/>
      <c r="AX9" s="46"/>
      <c r="AY9" s="46" t="s">
        <v>17</v>
      </c>
      <c r="AZ9" s="46"/>
      <c r="BA9" s="46"/>
      <c r="BB9" s="46"/>
      <c r="BC9" s="46"/>
      <c r="BD9" s="46"/>
      <c r="BE9" s="46"/>
      <c r="BF9" s="46"/>
      <c r="BG9" s="3"/>
      <c r="BH9" s="3"/>
      <c r="BI9" s="3"/>
      <c r="BJ9" s="3"/>
      <c r="BK9" s="3"/>
      <c r="BL9" s="50" t="s">
        <v>18</v>
      </c>
      <c r="BM9" s="51"/>
      <c r="BN9" s="10" t="s">
        <v>19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7" t="str">
        <f>データ!M6</f>
        <v>-</v>
      </c>
      <c r="C10" s="47"/>
      <c r="D10" s="47"/>
      <c r="E10" s="47"/>
      <c r="F10" s="47"/>
      <c r="G10" s="47"/>
      <c r="H10" s="47"/>
      <c r="I10" s="47"/>
      <c r="J10" s="47">
        <f>データ!N6</f>
        <v>58.8</v>
      </c>
      <c r="K10" s="47"/>
      <c r="L10" s="47"/>
      <c r="M10" s="47"/>
      <c r="N10" s="47"/>
      <c r="O10" s="47"/>
      <c r="P10" s="47"/>
      <c r="Q10" s="47"/>
      <c r="R10" s="47">
        <f>データ!O6</f>
        <v>89.72</v>
      </c>
      <c r="S10" s="47"/>
      <c r="T10" s="47"/>
      <c r="U10" s="47"/>
      <c r="V10" s="47"/>
      <c r="W10" s="47"/>
      <c r="X10" s="47"/>
      <c r="Y10" s="47"/>
      <c r="Z10" s="78">
        <f>データ!P6</f>
        <v>4902</v>
      </c>
      <c r="AA10" s="78"/>
      <c r="AB10" s="78"/>
      <c r="AC10" s="78"/>
      <c r="AD10" s="78"/>
      <c r="AE10" s="78"/>
      <c r="AF10" s="78"/>
      <c r="AG10" s="78"/>
      <c r="AH10" s="2"/>
      <c r="AI10" s="78">
        <f>データ!T6</f>
        <v>8668</v>
      </c>
      <c r="AJ10" s="78"/>
      <c r="AK10" s="78"/>
      <c r="AL10" s="78"/>
      <c r="AM10" s="78"/>
      <c r="AN10" s="78"/>
      <c r="AO10" s="78"/>
      <c r="AP10" s="78"/>
      <c r="AQ10" s="47">
        <f>データ!U6</f>
        <v>128.52000000000001</v>
      </c>
      <c r="AR10" s="47"/>
      <c r="AS10" s="47"/>
      <c r="AT10" s="47"/>
      <c r="AU10" s="47"/>
      <c r="AV10" s="47"/>
      <c r="AW10" s="47"/>
      <c r="AX10" s="47"/>
      <c r="AY10" s="47">
        <f>データ!V6</f>
        <v>67.44</v>
      </c>
      <c r="AZ10" s="47"/>
      <c r="BA10" s="47"/>
      <c r="BB10" s="47"/>
      <c r="BC10" s="47"/>
      <c r="BD10" s="47"/>
      <c r="BE10" s="47"/>
      <c r="BF10" s="47"/>
      <c r="BG10" s="2"/>
      <c r="BH10" s="2"/>
      <c r="BI10" s="2"/>
      <c r="BJ10" s="2"/>
      <c r="BK10" s="2"/>
      <c r="BL10" s="62" t="s">
        <v>20</v>
      </c>
      <c r="BM10" s="63"/>
      <c r="BN10" s="13" t="s">
        <v>21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4" t="s">
        <v>22</v>
      </c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</row>
    <row r="14" spans="1:78" ht="13.5" customHeight="1">
      <c r="A14" s="2"/>
      <c r="B14" s="66" t="s">
        <v>23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8"/>
      <c r="BK14" s="2"/>
      <c r="BL14" s="72" t="s">
        <v>24</v>
      </c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4"/>
    </row>
    <row r="15" spans="1:78" ht="13.5" customHeight="1">
      <c r="A15" s="2"/>
      <c r="B15" s="69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1"/>
      <c r="BK15" s="2"/>
      <c r="BL15" s="75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90" t="s">
        <v>104</v>
      </c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2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90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2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90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2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90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2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90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2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90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2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90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2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90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2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90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2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90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2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90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2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90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2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90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2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90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2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90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2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90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2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90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2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90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2"/>
    </row>
    <row r="34" spans="1:78" ht="13.5" customHeight="1">
      <c r="A34" s="2"/>
      <c r="B34" s="16"/>
      <c r="C34" s="61" t="s">
        <v>25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19"/>
      <c r="R34" s="61" t="s">
        <v>26</v>
      </c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19"/>
      <c r="AG34" s="61" t="s">
        <v>27</v>
      </c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19"/>
      <c r="AV34" s="61" t="s">
        <v>28</v>
      </c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18"/>
      <c r="BK34" s="2"/>
      <c r="BL34" s="90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2"/>
    </row>
    <row r="35" spans="1:78" ht="13.5" customHeight="1">
      <c r="A35" s="2"/>
      <c r="B35" s="16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19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19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19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18"/>
      <c r="BK35" s="2"/>
      <c r="BL35" s="90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2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90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2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90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2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90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2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90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2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90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2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90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2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90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2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90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2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90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72" t="s">
        <v>29</v>
      </c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4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75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7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8" t="s">
        <v>105</v>
      </c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60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8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60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8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60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8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60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8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60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8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60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8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60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8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60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8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60"/>
    </row>
    <row r="56" spans="1:78" ht="13.5" customHeight="1">
      <c r="A56" s="2"/>
      <c r="B56" s="16"/>
      <c r="C56" s="61" t="s">
        <v>30</v>
      </c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19"/>
      <c r="R56" s="61" t="s">
        <v>31</v>
      </c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19"/>
      <c r="AG56" s="61" t="s">
        <v>32</v>
      </c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19"/>
      <c r="AV56" s="61" t="s">
        <v>33</v>
      </c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18"/>
      <c r="BK56" s="2"/>
      <c r="BL56" s="58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60"/>
    </row>
    <row r="57" spans="1:78" ht="13.5" customHeight="1">
      <c r="A57" s="2"/>
      <c r="B57" s="16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19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19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19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18"/>
      <c r="BK57" s="2"/>
      <c r="BL57" s="58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60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58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60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58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60"/>
    </row>
    <row r="60" spans="1:78" ht="13.5" customHeight="1">
      <c r="A60" s="2"/>
      <c r="B60" s="69" t="s">
        <v>34</v>
      </c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1"/>
      <c r="BK60" s="2"/>
      <c r="BL60" s="58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60"/>
    </row>
    <row r="61" spans="1:78" ht="13.5" customHeight="1">
      <c r="A61" s="2"/>
      <c r="B61" s="69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1"/>
      <c r="BK61" s="2"/>
      <c r="BL61" s="58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60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8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60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8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60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72" t="s">
        <v>35</v>
      </c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4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75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7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58" t="s">
        <v>106</v>
      </c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60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58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60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58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60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58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60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58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60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58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60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58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60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58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60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58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60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58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60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58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60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58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60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58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60"/>
    </row>
    <row r="79" spans="1:78" ht="13.5" customHeight="1">
      <c r="A79" s="2"/>
      <c r="B79" s="16"/>
      <c r="C79" s="61" t="s">
        <v>36</v>
      </c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19"/>
      <c r="V79" s="19"/>
      <c r="W79" s="61" t="s">
        <v>37</v>
      </c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19"/>
      <c r="AP79" s="19"/>
      <c r="AQ79" s="61" t="s">
        <v>38</v>
      </c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17"/>
      <c r="BJ79" s="18"/>
      <c r="BK79" s="2"/>
      <c r="BL79" s="58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60"/>
    </row>
    <row r="80" spans="1:78" ht="13.5" customHeight="1">
      <c r="A80" s="2"/>
      <c r="B80" s="16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19"/>
      <c r="V80" s="19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19"/>
      <c r="AP80" s="19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17"/>
      <c r="BJ80" s="18"/>
      <c r="BK80" s="2"/>
      <c r="BL80" s="58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60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58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60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79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1"/>
    </row>
    <row r="83" spans="1:78">
      <c r="C83" s="2" t="s">
        <v>39</v>
      </c>
    </row>
  </sheetData>
  <sheetProtection password="8649" sheet="1" objects="1" scenarios="1" formatCells="0" formatColumns="0" formatRows="0"/>
  <mergeCells count="53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AY10:BF10"/>
    <mergeCell ref="BL10:BM10"/>
    <mergeCell ref="BL11:BZ13"/>
    <mergeCell ref="B14:BJ15"/>
    <mergeCell ref="BL14:BZ15"/>
    <mergeCell ref="B10:I10"/>
    <mergeCell ref="J10:Q10"/>
    <mergeCell ref="R10:Y10"/>
    <mergeCell ref="Z10:AG10"/>
    <mergeCell ref="AI10:AP10"/>
    <mergeCell ref="AQ10:AX10"/>
    <mergeCell ref="BL16:BZ44"/>
    <mergeCell ref="C34:P35"/>
    <mergeCell ref="R34:AE35"/>
    <mergeCell ref="AG34:AT35"/>
    <mergeCell ref="AV34:BI35"/>
    <mergeCell ref="AY8:BF8"/>
    <mergeCell ref="BL8:BM8"/>
    <mergeCell ref="B9:I9"/>
    <mergeCell ref="J9:Q9"/>
    <mergeCell ref="R9:Y9"/>
    <mergeCell ref="Z9:AG9"/>
    <mergeCell ref="AI9:AP9"/>
    <mergeCell ref="AQ9:AX9"/>
    <mergeCell ref="AY9:BF9"/>
    <mergeCell ref="BL9:BM9"/>
    <mergeCell ref="B8:I8"/>
    <mergeCell ref="J8:Q8"/>
    <mergeCell ref="R8:Y8"/>
    <mergeCell ref="Z8:AG8"/>
    <mergeCell ref="AI8:AP8"/>
    <mergeCell ref="AQ8:AX8"/>
    <mergeCell ref="B2:BZ4"/>
    <mergeCell ref="B6:AG6"/>
    <mergeCell ref="B7:I7"/>
    <mergeCell ref="J7:Q7"/>
    <mergeCell ref="R7:Y7"/>
    <mergeCell ref="Z7:AG7"/>
    <mergeCell ref="AI7:AP7"/>
    <mergeCell ref="AQ7:AX7"/>
    <mergeCell ref="AY7:BF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M10"/>
  <sheetViews>
    <sheetView showGridLines="0" topLeftCell="DZ1" workbookViewId="0">
      <selection activeCell="EG8" sqref="EG8"/>
    </sheetView>
  </sheetViews>
  <sheetFormatPr defaultRowHeight="13.2"/>
  <cols>
    <col min="2" max="143" width="11.88671875" customWidth="1"/>
  </cols>
  <sheetData>
    <row r="1" spans="1:143">
      <c r="A1" t="s">
        <v>40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>
        <v>1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/>
      <c r="AH1" s="25">
        <v>1</v>
      </c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/>
      <c r="AS1" s="25">
        <v>1</v>
      </c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/>
      <c r="BD1" s="25">
        <v>1</v>
      </c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/>
      <c r="BO1" s="25">
        <v>1</v>
      </c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/>
      <c r="BZ1" s="25">
        <v>1</v>
      </c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/>
      <c r="CK1" s="25">
        <v>1</v>
      </c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/>
      <c r="CV1" s="25">
        <v>1</v>
      </c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/>
      <c r="DG1" s="25">
        <v>1</v>
      </c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/>
      <c r="DR1" s="25">
        <v>1</v>
      </c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/>
      <c r="EC1" s="25">
        <v>1</v>
      </c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/>
    </row>
    <row r="2" spans="1:143">
      <c r="A2" s="26" t="s">
        <v>41</v>
      </c>
      <c r="B2" s="26">
        <f>COLUMN()-1</f>
        <v>1</v>
      </c>
      <c r="C2" s="26">
        <f t="shared" ref="C2:BQ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ref="BR2:EC2" si="1">COLUMN()-1</f>
        <v>69</v>
      </c>
      <c r="BS2" s="26">
        <f t="shared" si="1"/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ref="ED2:EM2" si="2">COLUMN()-1</f>
        <v>133</v>
      </c>
      <c r="EE2" s="26">
        <f t="shared" si="2"/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</row>
    <row r="3" spans="1:143">
      <c r="A3" s="26" t="s">
        <v>42</v>
      </c>
      <c r="B3" s="27" t="s">
        <v>43</v>
      </c>
      <c r="C3" s="27" t="s">
        <v>44</v>
      </c>
      <c r="D3" s="27" t="s">
        <v>45</v>
      </c>
      <c r="E3" s="27" t="s">
        <v>46</v>
      </c>
      <c r="F3" s="27" t="s">
        <v>47</v>
      </c>
      <c r="G3" s="27" t="s">
        <v>48</v>
      </c>
      <c r="H3" s="83" t="s">
        <v>49</v>
      </c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5"/>
      <c r="W3" s="89" t="s">
        <v>50</v>
      </c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 t="s">
        <v>51</v>
      </c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</row>
    <row r="4" spans="1:143">
      <c r="A4" s="26" t="s">
        <v>52</v>
      </c>
      <c r="B4" s="28"/>
      <c r="C4" s="28"/>
      <c r="D4" s="28"/>
      <c r="E4" s="28"/>
      <c r="F4" s="28"/>
      <c r="G4" s="28"/>
      <c r="H4" s="86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8"/>
      <c r="W4" s="82" t="s">
        <v>53</v>
      </c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 t="s">
        <v>54</v>
      </c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 t="s">
        <v>55</v>
      </c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 t="s">
        <v>56</v>
      </c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 t="s">
        <v>57</v>
      </c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 t="s">
        <v>58</v>
      </c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 t="s">
        <v>59</v>
      </c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 t="s">
        <v>60</v>
      </c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 t="s">
        <v>61</v>
      </c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 t="s">
        <v>62</v>
      </c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 t="s">
        <v>63</v>
      </c>
      <c r="ED4" s="82"/>
      <c r="EE4" s="82"/>
      <c r="EF4" s="82"/>
      <c r="EG4" s="82"/>
      <c r="EH4" s="82"/>
      <c r="EI4" s="82"/>
      <c r="EJ4" s="82"/>
      <c r="EK4" s="82"/>
      <c r="EL4" s="82"/>
      <c r="EM4" s="82"/>
    </row>
    <row r="5" spans="1:143">
      <c r="A5" s="26" t="s">
        <v>64</v>
      </c>
      <c r="B5" s="29"/>
      <c r="C5" s="29"/>
      <c r="D5" s="29"/>
      <c r="E5" s="29"/>
      <c r="F5" s="29"/>
      <c r="G5" s="29"/>
      <c r="H5" s="30" t="s">
        <v>65</v>
      </c>
      <c r="I5" s="30" t="s">
        <v>66</v>
      </c>
      <c r="J5" s="30" t="s">
        <v>67</v>
      </c>
      <c r="K5" s="30" t="s">
        <v>68</v>
      </c>
      <c r="L5" s="30" t="s">
        <v>69</v>
      </c>
      <c r="M5" s="30" t="s">
        <v>70</v>
      </c>
      <c r="N5" s="30" t="s">
        <v>71</v>
      </c>
      <c r="O5" s="30" t="s">
        <v>72</v>
      </c>
      <c r="P5" s="30" t="s">
        <v>73</v>
      </c>
      <c r="Q5" s="30" t="s">
        <v>74</v>
      </c>
      <c r="R5" s="30" t="s">
        <v>75</v>
      </c>
      <c r="S5" s="30" t="s">
        <v>76</v>
      </c>
      <c r="T5" s="30" t="s">
        <v>77</v>
      </c>
      <c r="U5" s="30" t="s">
        <v>78</v>
      </c>
      <c r="V5" s="30" t="s">
        <v>79</v>
      </c>
      <c r="W5" s="30" t="s">
        <v>80</v>
      </c>
      <c r="X5" s="30" t="s">
        <v>81</v>
      </c>
      <c r="Y5" s="30" t="s">
        <v>82</v>
      </c>
      <c r="Z5" s="30" t="s">
        <v>83</v>
      </c>
      <c r="AA5" s="30" t="s">
        <v>84</v>
      </c>
      <c r="AB5" s="30" t="s">
        <v>85</v>
      </c>
      <c r="AC5" s="30" t="s">
        <v>86</v>
      </c>
      <c r="AD5" s="30" t="s">
        <v>87</v>
      </c>
      <c r="AE5" s="30" t="s">
        <v>88</v>
      </c>
      <c r="AF5" s="30" t="s">
        <v>89</v>
      </c>
      <c r="AG5" s="30" t="s">
        <v>90</v>
      </c>
      <c r="AH5" s="30" t="s">
        <v>80</v>
      </c>
      <c r="AI5" s="30" t="s">
        <v>81</v>
      </c>
      <c r="AJ5" s="30" t="s">
        <v>82</v>
      </c>
      <c r="AK5" s="30" t="s">
        <v>83</v>
      </c>
      <c r="AL5" s="30" t="s">
        <v>84</v>
      </c>
      <c r="AM5" s="30" t="s">
        <v>85</v>
      </c>
      <c r="AN5" s="30" t="s">
        <v>86</v>
      </c>
      <c r="AO5" s="30" t="s">
        <v>87</v>
      </c>
      <c r="AP5" s="30" t="s">
        <v>88</v>
      </c>
      <c r="AQ5" s="30" t="s">
        <v>89</v>
      </c>
      <c r="AR5" s="30" t="s">
        <v>91</v>
      </c>
      <c r="AS5" s="30" t="s">
        <v>80</v>
      </c>
      <c r="AT5" s="30" t="s">
        <v>81</v>
      </c>
      <c r="AU5" s="30" t="s">
        <v>82</v>
      </c>
      <c r="AV5" s="30" t="s">
        <v>83</v>
      </c>
      <c r="AW5" s="30" t="s">
        <v>84</v>
      </c>
      <c r="AX5" s="30" t="s">
        <v>85</v>
      </c>
      <c r="AY5" s="30" t="s">
        <v>86</v>
      </c>
      <c r="AZ5" s="30" t="s">
        <v>87</v>
      </c>
      <c r="BA5" s="30" t="s">
        <v>88</v>
      </c>
      <c r="BB5" s="30" t="s">
        <v>89</v>
      </c>
      <c r="BC5" s="30" t="s">
        <v>91</v>
      </c>
      <c r="BD5" s="30" t="s">
        <v>80</v>
      </c>
      <c r="BE5" s="30" t="s">
        <v>81</v>
      </c>
      <c r="BF5" s="30" t="s">
        <v>82</v>
      </c>
      <c r="BG5" s="30" t="s">
        <v>83</v>
      </c>
      <c r="BH5" s="30" t="s">
        <v>84</v>
      </c>
      <c r="BI5" s="30" t="s">
        <v>85</v>
      </c>
      <c r="BJ5" s="30" t="s">
        <v>86</v>
      </c>
      <c r="BK5" s="30" t="s">
        <v>87</v>
      </c>
      <c r="BL5" s="30" t="s">
        <v>88</v>
      </c>
      <c r="BM5" s="30" t="s">
        <v>89</v>
      </c>
      <c r="BN5" s="30" t="s">
        <v>91</v>
      </c>
      <c r="BO5" s="30" t="s">
        <v>80</v>
      </c>
      <c r="BP5" s="30" t="s">
        <v>81</v>
      </c>
      <c r="BQ5" s="30" t="s">
        <v>82</v>
      </c>
      <c r="BR5" s="30" t="s">
        <v>83</v>
      </c>
      <c r="BS5" s="30" t="s">
        <v>84</v>
      </c>
      <c r="BT5" s="30" t="s">
        <v>85</v>
      </c>
      <c r="BU5" s="30" t="s">
        <v>86</v>
      </c>
      <c r="BV5" s="30" t="s">
        <v>87</v>
      </c>
      <c r="BW5" s="30" t="s">
        <v>88</v>
      </c>
      <c r="BX5" s="30" t="s">
        <v>89</v>
      </c>
      <c r="BY5" s="30" t="s">
        <v>91</v>
      </c>
      <c r="BZ5" s="30" t="s">
        <v>80</v>
      </c>
      <c r="CA5" s="30" t="s">
        <v>81</v>
      </c>
      <c r="CB5" s="30" t="s">
        <v>82</v>
      </c>
      <c r="CC5" s="30" t="s">
        <v>83</v>
      </c>
      <c r="CD5" s="30" t="s">
        <v>84</v>
      </c>
      <c r="CE5" s="30" t="s">
        <v>85</v>
      </c>
      <c r="CF5" s="30" t="s">
        <v>86</v>
      </c>
      <c r="CG5" s="30" t="s">
        <v>87</v>
      </c>
      <c r="CH5" s="30" t="s">
        <v>88</v>
      </c>
      <c r="CI5" s="30" t="s">
        <v>89</v>
      </c>
      <c r="CJ5" s="30" t="s">
        <v>91</v>
      </c>
      <c r="CK5" s="30" t="s">
        <v>80</v>
      </c>
      <c r="CL5" s="30" t="s">
        <v>81</v>
      </c>
      <c r="CM5" s="30" t="s">
        <v>82</v>
      </c>
      <c r="CN5" s="30" t="s">
        <v>83</v>
      </c>
      <c r="CO5" s="30" t="s">
        <v>84</v>
      </c>
      <c r="CP5" s="30" t="s">
        <v>85</v>
      </c>
      <c r="CQ5" s="30" t="s">
        <v>86</v>
      </c>
      <c r="CR5" s="30" t="s">
        <v>87</v>
      </c>
      <c r="CS5" s="30" t="s">
        <v>88</v>
      </c>
      <c r="CT5" s="30" t="s">
        <v>89</v>
      </c>
      <c r="CU5" s="30" t="s">
        <v>91</v>
      </c>
      <c r="CV5" s="30" t="s">
        <v>80</v>
      </c>
      <c r="CW5" s="30" t="s">
        <v>81</v>
      </c>
      <c r="CX5" s="30" t="s">
        <v>82</v>
      </c>
      <c r="CY5" s="30" t="s">
        <v>83</v>
      </c>
      <c r="CZ5" s="30" t="s">
        <v>84</v>
      </c>
      <c r="DA5" s="30" t="s">
        <v>85</v>
      </c>
      <c r="DB5" s="30" t="s">
        <v>86</v>
      </c>
      <c r="DC5" s="30" t="s">
        <v>87</v>
      </c>
      <c r="DD5" s="30" t="s">
        <v>88</v>
      </c>
      <c r="DE5" s="30" t="s">
        <v>89</v>
      </c>
      <c r="DF5" s="30" t="s">
        <v>91</v>
      </c>
      <c r="DG5" s="30" t="s">
        <v>80</v>
      </c>
      <c r="DH5" s="30" t="s">
        <v>81</v>
      </c>
      <c r="DI5" s="30" t="s">
        <v>82</v>
      </c>
      <c r="DJ5" s="30" t="s">
        <v>83</v>
      </c>
      <c r="DK5" s="30" t="s">
        <v>84</v>
      </c>
      <c r="DL5" s="30" t="s">
        <v>85</v>
      </c>
      <c r="DM5" s="30" t="s">
        <v>86</v>
      </c>
      <c r="DN5" s="30" t="s">
        <v>87</v>
      </c>
      <c r="DO5" s="30" t="s">
        <v>88</v>
      </c>
      <c r="DP5" s="30" t="s">
        <v>89</v>
      </c>
      <c r="DQ5" s="30" t="s">
        <v>91</v>
      </c>
      <c r="DR5" s="30" t="s">
        <v>80</v>
      </c>
      <c r="DS5" s="30" t="s">
        <v>81</v>
      </c>
      <c r="DT5" s="30" t="s">
        <v>82</v>
      </c>
      <c r="DU5" s="30" t="s">
        <v>83</v>
      </c>
      <c r="DV5" s="30" t="s">
        <v>84</v>
      </c>
      <c r="DW5" s="30" t="s">
        <v>85</v>
      </c>
      <c r="DX5" s="30" t="s">
        <v>86</v>
      </c>
      <c r="DY5" s="30" t="s">
        <v>87</v>
      </c>
      <c r="DZ5" s="30" t="s">
        <v>88</v>
      </c>
      <c r="EA5" s="30" t="s">
        <v>89</v>
      </c>
      <c r="EB5" s="30" t="s">
        <v>91</v>
      </c>
      <c r="EC5" s="30" t="s">
        <v>80</v>
      </c>
      <c r="ED5" s="30" t="s">
        <v>81</v>
      </c>
      <c r="EE5" s="30" t="s">
        <v>82</v>
      </c>
      <c r="EF5" s="30" t="s">
        <v>83</v>
      </c>
      <c r="EG5" s="30" t="s">
        <v>84</v>
      </c>
      <c r="EH5" s="30" t="s">
        <v>85</v>
      </c>
      <c r="EI5" s="30" t="s">
        <v>86</v>
      </c>
      <c r="EJ5" s="30" t="s">
        <v>87</v>
      </c>
      <c r="EK5" s="30" t="s">
        <v>88</v>
      </c>
      <c r="EL5" s="30" t="s">
        <v>89</v>
      </c>
      <c r="EM5" s="30" t="s">
        <v>91</v>
      </c>
    </row>
    <row r="6" spans="1:143" s="34" customFormat="1">
      <c r="A6" s="26" t="s">
        <v>92</v>
      </c>
      <c r="B6" s="31">
        <f>B7</f>
        <v>2015</v>
      </c>
      <c r="C6" s="31">
        <f t="shared" ref="C6:V6" si="3">C7</f>
        <v>124419</v>
      </c>
      <c r="D6" s="31">
        <f t="shared" si="3"/>
        <v>46</v>
      </c>
      <c r="E6" s="31">
        <f t="shared" si="3"/>
        <v>1</v>
      </c>
      <c r="F6" s="31">
        <f t="shared" si="3"/>
        <v>0</v>
      </c>
      <c r="G6" s="31">
        <f t="shared" si="3"/>
        <v>1</v>
      </c>
      <c r="H6" s="31" t="str">
        <f t="shared" si="3"/>
        <v>千葉県　大多喜町</v>
      </c>
      <c r="I6" s="31" t="str">
        <f t="shared" si="3"/>
        <v>法適用</v>
      </c>
      <c r="J6" s="31" t="str">
        <f t="shared" si="3"/>
        <v>水道事業</v>
      </c>
      <c r="K6" s="31" t="str">
        <f t="shared" si="3"/>
        <v>末端給水事業</v>
      </c>
      <c r="L6" s="31" t="str">
        <f t="shared" si="3"/>
        <v>A8</v>
      </c>
      <c r="M6" s="32" t="str">
        <f t="shared" si="3"/>
        <v>-</v>
      </c>
      <c r="N6" s="32">
        <f t="shared" si="3"/>
        <v>58.8</v>
      </c>
      <c r="O6" s="32">
        <f t="shared" si="3"/>
        <v>89.72</v>
      </c>
      <c r="P6" s="32">
        <f t="shared" si="3"/>
        <v>4902</v>
      </c>
      <c r="Q6" s="32">
        <f t="shared" si="3"/>
        <v>9747</v>
      </c>
      <c r="R6" s="32">
        <f t="shared" si="3"/>
        <v>129.87</v>
      </c>
      <c r="S6" s="32">
        <f t="shared" si="3"/>
        <v>75.05</v>
      </c>
      <c r="T6" s="32">
        <f t="shared" si="3"/>
        <v>8668</v>
      </c>
      <c r="U6" s="32">
        <f t="shared" si="3"/>
        <v>128.52000000000001</v>
      </c>
      <c r="V6" s="32">
        <f t="shared" si="3"/>
        <v>67.44</v>
      </c>
      <c r="W6" s="33">
        <f>IF(W7="",NA(),W7)</f>
        <v>104.82</v>
      </c>
      <c r="X6" s="33">
        <f t="shared" ref="X6:AF6" si="4">IF(X7="",NA(),X7)</f>
        <v>101.37</v>
      </c>
      <c r="Y6" s="33">
        <f t="shared" si="4"/>
        <v>101.25</v>
      </c>
      <c r="Z6" s="33">
        <f t="shared" si="4"/>
        <v>102.43</v>
      </c>
      <c r="AA6" s="33">
        <f t="shared" si="4"/>
        <v>101.4</v>
      </c>
      <c r="AB6" s="33">
        <f t="shared" si="4"/>
        <v>104.82</v>
      </c>
      <c r="AC6" s="33">
        <f t="shared" si="4"/>
        <v>104.95</v>
      </c>
      <c r="AD6" s="33">
        <f t="shared" si="4"/>
        <v>105.53</v>
      </c>
      <c r="AE6" s="33">
        <f t="shared" si="4"/>
        <v>107.2</v>
      </c>
      <c r="AF6" s="33">
        <f t="shared" si="4"/>
        <v>106.62</v>
      </c>
      <c r="AG6" s="32" t="str">
        <f>IF(AG7="","",IF(AG7="-","【-】","【"&amp;SUBSTITUTE(TEXT(AG7,"#,##0.00"),"-","△")&amp;"】"))</f>
        <v>【113.56】</v>
      </c>
      <c r="AH6" s="33">
        <f>IF(AH7="",NA(),AH7)</f>
        <v>5.95</v>
      </c>
      <c r="AI6" s="33">
        <f t="shared" ref="AI6:AQ6" si="5">IF(AI7="",NA(),AI7)</f>
        <v>4.84</v>
      </c>
      <c r="AJ6" s="33">
        <f t="shared" si="5"/>
        <v>3.47</v>
      </c>
      <c r="AK6" s="32">
        <f t="shared" si="5"/>
        <v>0</v>
      </c>
      <c r="AL6" s="32">
        <f t="shared" si="5"/>
        <v>0</v>
      </c>
      <c r="AM6" s="33">
        <f t="shared" si="5"/>
        <v>26.83</v>
      </c>
      <c r="AN6" s="33">
        <f t="shared" si="5"/>
        <v>26.81</v>
      </c>
      <c r="AO6" s="33">
        <f t="shared" si="5"/>
        <v>28.31</v>
      </c>
      <c r="AP6" s="33">
        <f t="shared" si="5"/>
        <v>13.46</v>
      </c>
      <c r="AQ6" s="33">
        <f t="shared" si="5"/>
        <v>12.59</v>
      </c>
      <c r="AR6" s="32" t="str">
        <f>IF(AR7="","",IF(AR7="-","【-】","【"&amp;SUBSTITUTE(TEXT(AR7,"#,##0.00"),"-","△")&amp;"】"))</f>
        <v>【0.87】</v>
      </c>
      <c r="AS6" s="33">
        <f>IF(AS7="",NA(),AS7)</f>
        <v>1347.58</v>
      </c>
      <c r="AT6" s="33">
        <f t="shared" ref="AT6:BB6" si="6">IF(AT7="",NA(),AT7)</f>
        <v>686.49</v>
      </c>
      <c r="AU6" s="33">
        <f t="shared" si="6"/>
        <v>893.58</v>
      </c>
      <c r="AV6" s="33">
        <f t="shared" si="6"/>
        <v>278.48</v>
      </c>
      <c r="AW6" s="33">
        <f t="shared" si="6"/>
        <v>234.5</v>
      </c>
      <c r="AX6" s="33">
        <f t="shared" si="6"/>
        <v>1197.1099999999999</v>
      </c>
      <c r="AY6" s="33">
        <f t="shared" si="6"/>
        <v>1002.64</v>
      </c>
      <c r="AZ6" s="33">
        <f t="shared" si="6"/>
        <v>1164.51</v>
      </c>
      <c r="BA6" s="33">
        <f t="shared" si="6"/>
        <v>434.72</v>
      </c>
      <c r="BB6" s="33">
        <f t="shared" si="6"/>
        <v>416.14</v>
      </c>
      <c r="BC6" s="32" t="str">
        <f>IF(BC7="","",IF(BC7="-","【-】","【"&amp;SUBSTITUTE(TEXT(BC7,"#,##0.00"),"-","△")&amp;"】"))</f>
        <v>【262.74】</v>
      </c>
      <c r="BD6" s="33">
        <f>IF(BD7="",NA(),BD7)</f>
        <v>574.17999999999995</v>
      </c>
      <c r="BE6" s="33">
        <f t="shared" ref="BE6:BM6" si="7">IF(BE7="",NA(),BE7)</f>
        <v>559.59</v>
      </c>
      <c r="BF6" s="33">
        <f t="shared" si="7"/>
        <v>527.19000000000005</v>
      </c>
      <c r="BG6" s="33">
        <f t="shared" si="7"/>
        <v>500.28</v>
      </c>
      <c r="BH6" s="33">
        <f t="shared" si="7"/>
        <v>485.73</v>
      </c>
      <c r="BI6" s="33">
        <f t="shared" si="7"/>
        <v>532.29999999999995</v>
      </c>
      <c r="BJ6" s="33">
        <f t="shared" si="7"/>
        <v>520.29999999999995</v>
      </c>
      <c r="BK6" s="33">
        <f t="shared" si="7"/>
        <v>498.27</v>
      </c>
      <c r="BL6" s="33">
        <f t="shared" si="7"/>
        <v>495.76</v>
      </c>
      <c r="BM6" s="33">
        <f t="shared" si="7"/>
        <v>487.22</v>
      </c>
      <c r="BN6" s="32" t="str">
        <f>IF(BN7="","",IF(BN7="-","【-】","【"&amp;SUBSTITUTE(TEXT(BN7,"#,##0.00"),"-","△")&amp;"】"))</f>
        <v>【276.38】</v>
      </c>
      <c r="BO6" s="33">
        <f>IF(BO7="",NA(),BO7)</f>
        <v>69.650000000000006</v>
      </c>
      <c r="BP6" s="33">
        <f t="shared" ref="BP6:BX6" si="8">IF(BP7="",NA(),BP7)</f>
        <v>66.92</v>
      </c>
      <c r="BQ6" s="33">
        <f t="shared" si="8"/>
        <v>66.97</v>
      </c>
      <c r="BR6" s="33">
        <f t="shared" si="8"/>
        <v>68.459999999999994</v>
      </c>
      <c r="BS6" s="33">
        <f t="shared" si="8"/>
        <v>67.760000000000005</v>
      </c>
      <c r="BT6" s="33">
        <f t="shared" si="8"/>
        <v>90.17</v>
      </c>
      <c r="BU6" s="33">
        <f t="shared" si="8"/>
        <v>90.69</v>
      </c>
      <c r="BV6" s="33">
        <f t="shared" si="8"/>
        <v>90.64</v>
      </c>
      <c r="BW6" s="33">
        <f t="shared" si="8"/>
        <v>93.66</v>
      </c>
      <c r="BX6" s="33">
        <f t="shared" si="8"/>
        <v>92.76</v>
      </c>
      <c r="BY6" s="32" t="str">
        <f>IF(BY7="","",IF(BY7="-","【-】","【"&amp;SUBSTITUTE(TEXT(BY7,"#,##0.00"),"-","△")&amp;"】"))</f>
        <v>【104.99】</v>
      </c>
      <c r="BZ6" s="33">
        <f>IF(BZ7="",NA(),BZ7)</f>
        <v>394.57</v>
      </c>
      <c r="CA6" s="33">
        <f t="shared" ref="CA6:CI6" si="9">IF(CA7="",NA(),CA7)</f>
        <v>411.31</v>
      </c>
      <c r="CB6" s="33">
        <f t="shared" si="9"/>
        <v>412.15</v>
      </c>
      <c r="CC6" s="33">
        <f t="shared" si="9"/>
        <v>405.91</v>
      </c>
      <c r="CD6" s="33">
        <f t="shared" si="9"/>
        <v>410.02</v>
      </c>
      <c r="CE6" s="33">
        <f t="shared" si="9"/>
        <v>210.28</v>
      </c>
      <c r="CF6" s="33">
        <f t="shared" si="9"/>
        <v>211.08</v>
      </c>
      <c r="CG6" s="33">
        <f t="shared" si="9"/>
        <v>213.52</v>
      </c>
      <c r="CH6" s="33">
        <f t="shared" si="9"/>
        <v>208.21</v>
      </c>
      <c r="CI6" s="33">
        <f t="shared" si="9"/>
        <v>208.67</v>
      </c>
      <c r="CJ6" s="32" t="str">
        <f>IF(CJ7="","",IF(CJ7="-","【-】","【"&amp;SUBSTITUTE(TEXT(CJ7,"#,##0.00"),"-","△")&amp;"】"))</f>
        <v>【163.72】</v>
      </c>
      <c r="CK6" s="33">
        <f>IF(CK7="",NA(),CK7)</f>
        <v>69</v>
      </c>
      <c r="CL6" s="33">
        <f t="shared" ref="CL6:CT6" si="10">IF(CL7="",NA(),CL7)</f>
        <v>63.55</v>
      </c>
      <c r="CM6" s="33">
        <f t="shared" si="10"/>
        <v>57.86</v>
      </c>
      <c r="CN6" s="33">
        <f t="shared" si="10"/>
        <v>57.68</v>
      </c>
      <c r="CO6" s="33">
        <f t="shared" si="10"/>
        <v>56.1</v>
      </c>
      <c r="CP6" s="33">
        <f t="shared" si="10"/>
        <v>50.49</v>
      </c>
      <c r="CQ6" s="33">
        <f t="shared" si="10"/>
        <v>49.69</v>
      </c>
      <c r="CR6" s="33">
        <f t="shared" si="10"/>
        <v>49.77</v>
      </c>
      <c r="CS6" s="33">
        <f t="shared" si="10"/>
        <v>49.22</v>
      </c>
      <c r="CT6" s="33">
        <f t="shared" si="10"/>
        <v>49.08</v>
      </c>
      <c r="CU6" s="32" t="str">
        <f>IF(CU7="","",IF(CU7="-","【-】","【"&amp;SUBSTITUTE(TEXT(CU7,"#,##0.00"),"-","△")&amp;"】"))</f>
        <v>【59.76】</v>
      </c>
      <c r="CV6" s="33">
        <f>IF(CV7="",NA(),CV7)</f>
        <v>75.510000000000005</v>
      </c>
      <c r="CW6" s="33">
        <f t="shared" ref="CW6:DE6" si="11">IF(CW7="",NA(),CW7)</f>
        <v>81.08</v>
      </c>
      <c r="CX6" s="33">
        <f t="shared" si="11"/>
        <v>88.94</v>
      </c>
      <c r="CY6" s="33">
        <f t="shared" si="11"/>
        <v>88.37</v>
      </c>
      <c r="CZ6" s="33">
        <f t="shared" si="11"/>
        <v>89.6</v>
      </c>
      <c r="DA6" s="33">
        <f t="shared" si="11"/>
        <v>78.7</v>
      </c>
      <c r="DB6" s="33">
        <f t="shared" si="11"/>
        <v>80.010000000000005</v>
      </c>
      <c r="DC6" s="33">
        <f t="shared" si="11"/>
        <v>79.98</v>
      </c>
      <c r="DD6" s="33">
        <f t="shared" si="11"/>
        <v>79.48</v>
      </c>
      <c r="DE6" s="33">
        <f t="shared" si="11"/>
        <v>79.3</v>
      </c>
      <c r="DF6" s="32" t="str">
        <f>IF(DF7="","",IF(DF7="-","【-】","【"&amp;SUBSTITUTE(TEXT(DF7,"#,##0.00"),"-","△")&amp;"】"))</f>
        <v>【89.95】</v>
      </c>
      <c r="DG6" s="33">
        <f>IF(DG7="",NA(),DG7)</f>
        <v>35.71</v>
      </c>
      <c r="DH6" s="33">
        <f t="shared" ref="DH6:DP6" si="12">IF(DH7="",NA(),DH7)</f>
        <v>37.11</v>
      </c>
      <c r="DI6" s="33">
        <f t="shared" si="12"/>
        <v>38.11</v>
      </c>
      <c r="DJ6" s="33">
        <f t="shared" si="12"/>
        <v>47.58</v>
      </c>
      <c r="DK6" s="33">
        <f t="shared" si="12"/>
        <v>48.71</v>
      </c>
      <c r="DL6" s="33">
        <f t="shared" si="12"/>
        <v>34.24</v>
      </c>
      <c r="DM6" s="33">
        <f t="shared" si="12"/>
        <v>35.18</v>
      </c>
      <c r="DN6" s="33">
        <f t="shared" si="12"/>
        <v>36.43</v>
      </c>
      <c r="DO6" s="33">
        <f t="shared" si="12"/>
        <v>46.12</v>
      </c>
      <c r="DP6" s="33">
        <f t="shared" si="12"/>
        <v>47.44</v>
      </c>
      <c r="DQ6" s="32" t="str">
        <f>IF(DQ7="","",IF(DQ7="-","【-】","【"&amp;SUBSTITUTE(TEXT(DQ7,"#,##0.00"),"-","△")&amp;"】"))</f>
        <v>【47.18】</v>
      </c>
      <c r="DR6" s="33">
        <f>IF(DR7="",NA(),DR7)</f>
        <v>24.76</v>
      </c>
      <c r="DS6" s="33">
        <f t="shared" ref="DS6:EA6" si="13">IF(DS7="",NA(),DS7)</f>
        <v>24.77</v>
      </c>
      <c r="DT6" s="33">
        <f t="shared" si="13"/>
        <v>25.07</v>
      </c>
      <c r="DU6" s="33">
        <f t="shared" si="13"/>
        <v>25.08</v>
      </c>
      <c r="DV6" s="32">
        <f t="shared" si="13"/>
        <v>24.57</v>
      </c>
      <c r="DW6" s="33">
        <f t="shared" si="13"/>
        <v>6.81</v>
      </c>
      <c r="DX6" s="33">
        <f t="shared" si="13"/>
        <v>8.41</v>
      </c>
      <c r="DY6" s="33">
        <f t="shared" si="13"/>
        <v>8.7200000000000006</v>
      </c>
      <c r="DZ6" s="33">
        <f t="shared" si="13"/>
        <v>9.86</v>
      </c>
      <c r="EA6" s="33">
        <f t="shared" si="13"/>
        <v>11.16</v>
      </c>
      <c r="EB6" s="32" t="str">
        <f>IF(EB7="","",IF(EB7="-","【-】","【"&amp;SUBSTITUTE(TEXT(EB7,"#,##0.00"),"-","△")&amp;"】"))</f>
        <v>【13.18】</v>
      </c>
      <c r="EC6" s="33">
        <f>IF(EC7="",NA(),EC7)</f>
        <v>0.05</v>
      </c>
      <c r="ED6" s="33">
        <f t="shared" ref="ED6:EL6" si="14">IF(ED7="",NA(),ED7)</f>
        <v>0.95</v>
      </c>
      <c r="EE6" s="33">
        <f t="shared" si="14"/>
        <v>1.49</v>
      </c>
      <c r="EF6" s="33">
        <f t="shared" si="14"/>
        <v>0.56999999999999995</v>
      </c>
      <c r="EG6" s="32">
        <f t="shared" si="14"/>
        <v>0.53</v>
      </c>
      <c r="EH6" s="33">
        <f t="shared" si="14"/>
        <v>0.82</v>
      </c>
      <c r="EI6" s="33">
        <f t="shared" si="14"/>
        <v>0.66</v>
      </c>
      <c r="EJ6" s="33">
        <f t="shared" si="14"/>
        <v>0.64</v>
      </c>
      <c r="EK6" s="33">
        <f t="shared" si="14"/>
        <v>0.56000000000000005</v>
      </c>
      <c r="EL6" s="33">
        <f t="shared" si="14"/>
        <v>0.65</v>
      </c>
      <c r="EM6" s="32" t="str">
        <f>IF(EM7="","",IF(EM7="-","【-】","【"&amp;SUBSTITUTE(TEXT(EM7,"#,##0.00"),"-","△")&amp;"】"))</f>
        <v>【0.85】</v>
      </c>
    </row>
    <row r="7" spans="1:143" s="34" customFormat="1">
      <c r="A7" s="26"/>
      <c r="B7" s="35">
        <v>2015</v>
      </c>
      <c r="C7" s="35">
        <v>124419</v>
      </c>
      <c r="D7" s="35">
        <v>46</v>
      </c>
      <c r="E7" s="35">
        <v>1</v>
      </c>
      <c r="F7" s="35">
        <v>0</v>
      </c>
      <c r="G7" s="35">
        <v>1</v>
      </c>
      <c r="H7" s="35" t="s">
        <v>93</v>
      </c>
      <c r="I7" s="35" t="s">
        <v>94</v>
      </c>
      <c r="J7" s="35" t="s">
        <v>95</v>
      </c>
      <c r="K7" s="35" t="s">
        <v>96</v>
      </c>
      <c r="L7" s="35" t="s">
        <v>97</v>
      </c>
      <c r="M7" s="36" t="s">
        <v>98</v>
      </c>
      <c r="N7" s="36">
        <v>58.8</v>
      </c>
      <c r="O7" s="36">
        <v>89.72</v>
      </c>
      <c r="P7" s="36">
        <v>4902</v>
      </c>
      <c r="Q7" s="36">
        <v>9747</v>
      </c>
      <c r="R7" s="36">
        <v>129.87</v>
      </c>
      <c r="S7" s="36">
        <v>75.05</v>
      </c>
      <c r="T7" s="36">
        <v>8668</v>
      </c>
      <c r="U7" s="36">
        <v>128.52000000000001</v>
      </c>
      <c r="V7" s="36">
        <v>67.44</v>
      </c>
      <c r="W7" s="36">
        <v>104.82</v>
      </c>
      <c r="X7" s="36">
        <v>101.37</v>
      </c>
      <c r="Y7" s="36">
        <v>101.25</v>
      </c>
      <c r="Z7" s="36">
        <v>102.43</v>
      </c>
      <c r="AA7" s="36">
        <v>101.4</v>
      </c>
      <c r="AB7" s="36">
        <v>104.82</v>
      </c>
      <c r="AC7" s="36">
        <v>104.95</v>
      </c>
      <c r="AD7" s="36">
        <v>105.53</v>
      </c>
      <c r="AE7" s="36">
        <v>107.2</v>
      </c>
      <c r="AF7" s="36">
        <v>106.62</v>
      </c>
      <c r="AG7" s="36">
        <v>113.56</v>
      </c>
      <c r="AH7" s="36">
        <v>5.95</v>
      </c>
      <c r="AI7" s="36">
        <v>4.84</v>
      </c>
      <c r="AJ7" s="36">
        <v>3.47</v>
      </c>
      <c r="AK7" s="36">
        <v>0</v>
      </c>
      <c r="AL7" s="36">
        <v>0</v>
      </c>
      <c r="AM7" s="36">
        <v>26.83</v>
      </c>
      <c r="AN7" s="36">
        <v>26.81</v>
      </c>
      <c r="AO7" s="36">
        <v>28.31</v>
      </c>
      <c r="AP7" s="36">
        <v>13.46</v>
      </c>
      <c r="AQ7" s="36">
        <v>12.59</v>
      </c>
      <c r="AR7" s="36">
        <v>0.87</v>
      </c>
      <c r="AS7" s="36">
        <v>1347.58</v>
      </c>
      <c r="AT7" s="36">
        <v>686.49</v>
      </c>
      <c r="AU7" s="36">
        <v>893.58</v>
      </c>
      <c r="AV7" s="36">
        <v>278.48</v>
      </c>
      <c r="AW7" s="36">
        <v>234.5</v>
      </c>
      <c r="AX7" s="36">
        <v>1197.1099999999999</v>
      </c>
      <c r="AY7" s="36">
        <v>1002.64</v>
      </c>
      <c r="AZ7" s="36">
        <v>1164.51</v>
      </c>
      <c r="BA7" s="36">
        <v>434.72</v>
      </c>
      <c r="BB7" s="36">
        <v>416.14</v>
      </c>
      <c r="BC7" s="36">
        <v>262.74</v>
      </c>
      <c r="BD7" s="36">
        <v>574.17999999999995</v>
      </c>
      <c r="BE7" s="36">
        <v>559.59</v>
      </c>
      <c r="BF7" s="36">
        <v>527.19000000000005</v>
      </c>
      <c r="BG7" s="36">
        <v>500.28</v>
      </c>
      <c r="BH7" s="36">
        <v>485.73</v>
      </c>
      <c r="BI7" s="36">
        <v>532.29999999999995</v>
      </c>
      <c r="BJ7" s="36">
        <v>520.29999999999995</v>
      </c>
      <c r="BK7" s="36">
        <v>498.27</v>
      </c>
      <c r="BL7" s="36">
        <v>495.76</v>
      </c>
      <c r="BM7" s="36">
        <v>487.22</v>
      </c>
      <c r="BN7" s="36">
        <v>276.38</v>
      </c>
      <c r="BO7" s="36">
        <v>69.650000000000006</v>
      </c>
      <c r="BP7" s="36">
        <v>66.92</v>
      </c>
      <c r="BQ7" s="36">
        <v>66.97</v>
      </c>
      <c r="BR7" s="36">
        <v>68.459999999999994</v>
      </c>
      <c r="BS7" s="36">
        <v>67.760000000000005</v>
      </c>
      <c r="BT7" s="36">
        <v>90.17</v>
      </c>
      <c r="BU7" s="36">
        <v>90.69</v>
      </c>
      <c r="BV7" s="36">
        <v>90.64</v>
      </c>
      <c r="BW7" s="36">
        <v>93.66</v>
      </c>
      <c r="BX7" s="36">
        <v>92.76</v>
      </c>
      <c r="BY7" s="36">
        <v>104.99</v>
      </c>
      <c r="BZ7" s="36">
        <v>394.57</v>
      </c>
      <c r="CA7" s="36">
        <v>411.31</v>
      </c>
      <c r="CB7" s="36">
        <v>412.15</v>
      </c>
      <c r="CC7" s="36">
        <v>405.91</v>
      </c>
      <c r="CD7" s="36">
        <v>410.02</v>
      </c>
      <c r="CE7" s="36">
        <v>210.28</v>
      </c>
      <c r="CF7" s="36">
        <v>211.08</v>
      </c>
      <c r="CG7" s="36">
        <v>213.52</v>
      </c>
      <c r="CH7" s="36">
        <v>208.21</v>
      </c>
      <c r="CI7" s="36">
        <v>208.67</v>
      </c>
      <c r="CJ7" s="36">
        <v>163.72</v>
      </c>
      <c r="CK7" s="36">
        <v>69</v>
      </c>
      <c r="CL7" s="36">
        <v>63.55</v>
      </c>
      <c r="CM7" s="36">
        <v>57.86</v>
      </c>
      <c r="CN7" s="36">
        <v>57.68</v>
      </c>
      <c r="CO7" s="36">
        <v>56.1</v>
      </c>
      <c r="CP7" s="36">
        <v>50.49</v>
      </c>
      <c r="CQ7" s="36">
        <v>49.69</v>
      </c>
      <c r="CR7" s="36">
        <v>49.77</v>
      </c>
      <c r="CS7" s="36">
        <v>49.22</v>
      </c>
      <c r="CT7" s="36">
        <v>49.08</v>
      </c>
      <c r="CU7" s="36">
        <v>59.76</v>
      </c>
      <c r="CV7" s="36">
        <v>75.510000000000005</v>
      </c>
      <c r="CW7" s="36">
        <v>81.08</v>
      </c>
      <c r="CX7" s="36">
        <v>88.94</v>
      </c>
      <c r="CY7" s="36">
        <v>88.37</v>
      </c>
      <c r="CZ7" s="36">
        <v>89.6</v>
      </c>
      <c r="DA7" s="36">
        <v>78.7</v>
      </c>
      <c r="DB7" s="36">
        <v>80.010000000000005</v>
      </c>
      <c r="DC7" s="36">
        <v>79.98</v>
      </c>
      <c r="DD7" s="36">
        <v>79.48</v>
      </c>
      <c r="DE7" s="36">
        <v>79.3</v>
      </c>
      <c r="DF7" s="36">
        <v>89.95</v>
      </c>
      <c r="DG7" s="36">
        <v>35.71</v>
      </c>
      <c r="DH7" s="36">
        <v>37.11</v>
      </c>
      <c r="DI7" s="36">
        <v>38.11</v>
      </c>
      <c r="DJ7" s="36">
        <v>47.58</v>
      </c>
      <c r="DK7" s="36">
        <v>48.71</v>
      </c>
      <c r="DL7" s="36">
        <v>34.24</v>
      </c>
      <c r="DM7" s="36">
        <v>35.18</v>
      </c>
      <c r="DN7" s="36">
        <v>36.43</v>
      </c>
      <c r="DO7" s="36">
        <v>46.12</v>
      </c>
      <c r="DP7" s="36">
        <v>47.44</v>
      </c>
      <c r="DQ7" s="36">
        <v>47.18</v>
      </c>
      <c r="DR7" s="36">
        <v>24.76</v>
      </c>
      <c r="DS7" s="36">
        <v>24.77</v>
      </c>
      <c r="DT7" s="36">
        <v>25.07</v>
      </c>
      <c r="DU7" s="36">
        <v>25.08</v>
      </c>
      <c r="DV7" s="36">
        <v>24.57</v>
      </c>
      <c r="DW7" s="36">
        <v>6.81</v>
      </c>
      <c r="DX7" s="36">
        <v>8.41</v>
      </c>
      <c r="DY7" s="36">
        <v>8.7200000000000006</v>
      </c>
      <c r="DZ7" s="36">
        <v>9.86</v>
      </c>
      <c r="EA7" s="36">
        <v>11.16</v>
      </c>
      <c r="EB7" s="36">
        <v>13.18</v>
      </c>
      <c r="EC7" s="36">
        <v>0.05</v>
      </c>
      <c r="ED7" s="36">
        <v>0.95</v>
      </c>
      <c r="EE7" s="36">
        <v>1.49</v>
      </c>
      <c r="EF7" s="36">
        <v>0.56999999999999995</v>
      </c>
      <c r="EG7" s="36">
        <v>0.53</v>
      </c>
      <c r="EH7" s="36">
        <v>0.82</v>
      </c>
      <c r="EI7" s="36">
        <v>0.66</v>
      </c>
      <c r="EJ7" s="36">
        <v>0.64</v>
      </c>
      <c r="EK7" s="36">
        <v>0.56000000000000005</v>
      </c>
      <c r="EL7" s="36">
        <v>0.65</v>
      </c>
      <c r="EM7" s="36">
        <v>0.85</v>
      </c>
    </row>
    <row r="8" spans="1:143">
      <c r="W8" s="37"/>
      <c r="X8" s="37"/>
      <c r="Y8" s="37"/>
      <c r="Z8" s="37"/>
      <c r="AA8" s="37"/>
      <c r="AB8" s="37"/>
      <c r="AC8" s="37"/>
      <c r="AD8" s="37"/>
      <c r="AE8" s="37"/>
      <c r="AF8" s="37"/>
      <c r="AG8" s="38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8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8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8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8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8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8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8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8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8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8"/>
    </row>
    <row r="9" spans="1:143">
      <c r="A9" s="39"/>
      <c r="B9" s="39" t="s">
        <v>99</v>
      </c>
      <c r="C9" s="39" t="s">
        <v>100</v>
      </c>
      <c r="D9" s="39" t="s">
        <v>101</v>
      </c>
      <c r="E9" s="39" t="s">
        <v>102</v>
      </c>
      <c r="F9" s="39" t="s">
        <v>103</v>
      </c>
      <c r="W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3">
      <c r="A10" s="39" t="s">
        <v>43</v>
      </c>
      <c r="B10" s="40">
        <f>DATEVALUE($B$6-4&amp;"年1月1日")</f>
        <v>40544</v>
      </c>
      <c r="C10" s="40">
        <f>DATEVALUE($B$6-3&amp;"年1月1日")</f>
        <v>40909</v>
      </c>
      <c r="D10" s="40">
        <f>DATEVALUE($B$6-2&amp;"年1月1日")</f>
        <v>41275</v>
      </c>
      <c r="E10" s="40">
        <f>DATEVALUE($B$6-1&amp;"年1月1日")</f>
        <v>41640</v>
      </c>
      <c r="F10" s="40">
        <f>DATEVALUE($B$6&amp;"年1月1日")</f>
        <v>42005</v>
      </c>
    </row>
  </sheetData>
  <mergeCells count="14">
    <mergeCell ref="CV4:DF4"/>
    <mergeCell ref="DG4:DQ4"/>
    <mergeCell ref="DR4:EB4"/>
    <mergeCell ref="EC4:EM4"/>
    <mergeCell ref="H3:V4"/>
    <mergeCell ref="W3:DF3"/>
    <mergeCell ref="DG3:EM3"/>
    <mergeCell ref="W4:AG4"/>
    <mergeCell ref="AH4:AR4"/>
    <mergeCell ref="AS4:BC4"/>
    <mergeCell ref="BD4:BN4"/>
    <mergeCell ref="BO4:BY4"/>
    <mergeCell ref="BZ4:CJ4"/>
    <mergeCell ref="CK4:CU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Administrator</cp:lastModifiedBy>
  <cp:lastPrinted>2017-02-03T00:16:29Z</cp:lastPrinted>
  <dcterms:created xsi:type="dcterms:W3CDTF">2016-12-02T02:00:45Z</dcterms:created>
  <dcterms:modified xsi:type="dcterms:W3CDTF">2017-02-03T00:17:14Z</dcterms:modified>
  <cp:category/>
</cp:coreProperties>
</file>