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6経営比較分析表\20180125-経営比較分析表分析等依頼\03 団体→県\"/>
    </mc:Choice>
  </mc:AlternateContent>
  <workbookProtection workbookPassword="B319" lockStructure="1"/>
  <bookViews>
    <workbookView xWindow="930" yWindow="0" windowWidth="9630" windowHeight="5685"/>
  </bookViews>
  <sheets>
    <sheet name="法適用_下水道事業" sheetId="1" r:id="rId1"/>
    <sheet name="データ" sheetId="2" state="hidden" r:id="rId2"/>
  </sheets>
  <calcPr calcId="162913"/>
</workbook>
</file>

<file path=xl/calcChain.xml><?xml version="1.0" encoding="utf-8"?>
<calcChain xmlns="http://schemas.openxmlformats.org/spreadsheetml/2006/main">
  <c r="D10" i="2" l="1"/>
  <c r="C10" i="2"/>
  <c r="EO6" i="2"/>
  <c r="EN6" i="2"/>
  <c r="EM6" i="2"/>
  <c r="EL6" i="2"/>
  <c r="EK6" i="2"/>
  <c r="EJ6" i="2"/>
  <c r="EI6" i="2"/>
  <c r="EH6" i="2"/>
  <c r="EG6" i="2"/>
  <c r="EF6" i="2"/>
  <c r="EE6" i="2"/>
  <c r="ED6" i="2"/>
  <c r="EC6" i="2"/>
  <c r="EB6" i="2"/>
  <c r="EA6" i="2"/>
  <c r="DZ6" i="2"/>
  <c r="DY6" i="2"/>
  <c r="DX6" i="2"/>
  <c r="DW6" i="2"/>
  <c r="DV6" i="2"/>
  <c r="DU6" i="2"/>
  <c r="DT6" i="2"/>
  <c r="DS6" i="2"/>
  <c r="DR6" i="2"/>
  <c r="DQ6" i="2"/>
  <c r="DP6" i="2"/>
  <c r="DO6" i="2"/>
  <c r="DN6" i="2"/>
  <c r="DM6" i="2"/>
  <c r="DL6" i="2"/>
  <c r="DK6" i="2"/>
  <c r="DJ6" i="2"/>
  <c r="DI6" i="2"/>
  <c r="DH6" i="2"/>
  <c r="L86" i="1" s="1"/>
  <c r="DG6" i="2"/>
  <c r="DF6" i="2"/>
  <c r="DE6" i="2"/>
  <c r="DD6" i="2"/>
  <c r="DC6" i="2"/>
  <c r="DB6" i="2"/>
  <c r="DA6" i="2"/>
  <c r="CZ6" i="2"/>
  <c r="CY6" i="2"/>
  <c r="CX6" i="2"/>
  <c r="CW6" i="2"/>
  <c r="CV6" i="2"/>
  <c r="CU6" i="2"/>
  <c r="CT6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H86" i="1" s="1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E86" i="1" s="1"/>
  <c r="AH6" i="2"/>
  <c r="AG6" i="2"/>
  <c r="AF6" i="2"/>
  <c r="AE6" i="2"/>
  <c r="AD6" i="2"/>
  <c r="AC6" i="2"/>
  <c r="AB6" i="2"/>
  <c r="AA6" i="2"/>
  <c r="Z6" i="2"/>
  <c r="Y6" i="2"/>
  <c r="X6" i="2"/>
  <c r="BB10" i="1" s="1"/>
  <c r="W6" i="2"/>
  <c r="AT10" i="1" s="1"/>
  <c r="V6" i="2"/>
  <c r="U6" i="2"/>
  <c r="T6" i="2"/>
  <c r="AT8" i="1" s="1"/>
  <c r="S6" i="2"/>
  <c r="AL8" i="1" s="1"/>
  <c r="R6" i="2"/>
  <c r="Q6" i="2"/>
  <c r="P6" i="2"/>
  <c r="P10" i="1" s="1"/>
  <c r="O6" i="2"/>
  <c r="I10" i="1" s="1"/>
  <c r="N6" i="2"/>
  <c r="M6" i="2"/>
  <c r="L6" i="2"/>
  <c r="K6" i="2"/>
  <c r="P8" i="1" s="1"/>
  <c r="J6" i="2"/>
  <c r="I6" i="2"/>
  <c r="H6" i="2"/>
  <c r="G6" i="2"/>
  <c r="F6" i="2"/>
  <c r="E6" i="2"/>
  <c r="D6" i="2"/>
  <c r="C6" i="2"/>
  <c r="B6" i="2"/>
  <c r="F10" i="2" s="1"/>
  <c r="EO2" i="2"/>
  <c r="EN2" i="2"/>
  <c r="EM2" i="2"/>
  <c r="EL2" i="2"/>
  <c r="EK2" i="2"/>
  <c r="EJ2" i="2"/>
  <c r="EI2" i="2"/>
  <c r="EH2" i="2"/>
  <c r="EG2" i="2"/>
  <c r="EF2" i="2"/>
  <c r="EE2" i="2"/>
  <c r="ED2" i="2"/>
  <c r="EC2" i="2"/>
  <c r="EB2" i="2"/>
  <c r="EA2" i="2"/>
  <c r="DZ2" i="2"/>
  <c r="DY2" i="2"/>
  <c r="DX2" i="2"/>
  <c r="DW2" i="2"/>
  <c r="DV2" i="2"/>
  <c r="DU2" i="2"/>
  <c r="DT2" i="2"/>
  <c r="DS2" i="2"/>
  <c r="DR2" i="2"/>
  <c r="DQ2" i="2"/>
  <c r="DP2" i="2"/>
  <c r="DO2" i="2"/>
  <c r="DN2" i="2"/>
  <c r="DM2" i="2"/>
  <c r="DL2" i="2"/>
  <c r="DK2" i="2"/>
  <c r="DJ2" i="2"/>
  <c r="DI2" i="2"/>
  <c r="DH2" i="2"/>
  <c r="DG2" i="2"/>
  <c r="DF2" i="2"/>
  <c r="DE2" i="2"/>
  <c r="DD2" i="2"/>
  <c r="DC2" i="2"/>
  <c r="DB2" i="2"/>
  <c r="DA2" i="2"/>
  <c r="CZ2" i="2"/>
  <c r="CY2" i="2"/>
  <c r="CX2" i="2"/>
  <c r="CW2" i="2"/>
  <c r="CV2" i="2"/>
  <c r="CU2" i="2"/>
  <c r="CT2" i="2"/>
  <c r="CS2" i="2"/>
  <c r="CR2" i="2"/>
  <c r="CQ2" i="2"/>
  <c r="CP2" i="2"/>
  <c r="CO2" i="2"/>
  <c r="CN2" i="2"/>
  <c r="CM2" i="2"/>
  <c r="CL2" i="2"/>
  <c r="CK2" i="2"/>
  <c r="CJ2" i="2"/>
  <c r="CI2" i="2"/>
  <c r="CH2" i="2"/>
  <c r="CG2" i="2"/>
  <c r="CF2" i="2"/>
  <c r="CE2" i="2"/>
  <c r="CD2" i="2"/>
  <c r="CC2" i="2"/>
  <c r="CB2" i="2"/>
  <c r="CA2" i="2"/>
  <c r="BZ2" i="2"/>
  <c r="BY2" i="2"/>
  <c r="BX2" i="2"/>
  <c r="BW2" i="2"/>
  <c r="BV2" i="2"/>
  <c r="BU2" i="2"/>
  <c r="BT2" i="2"/>
  <c r="BS2" i="2"/>
  <c r="BR2" i="2"/>
  <c r="BQ2" i="2"/>
  <c r="BP2" i="2"/>
  <c r="BO2" i="2"/>
  <c r="BN2" i="2"/>
  <c r="BM2" i="2"/>
  <c r="BL2" i="2"/>
  <c r="BK2" i="2"/>
  <c r="BJ2" i="2"/>
  <c r="BI2" i="2"/>
  <c r="BH2" i="2"/>
  <c r="BG2" i="2"/>
  <c r="BF2" i="2"/>
  <c r="BE2" i="2"/>
  <c r="BD2" i="2"/>
  <c r="BC2" i="2"/>
  <c r="BB2" i="2"/>
  <c r="BA2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O86" i="1"/>
  <c r="N86" i="1"/>
  <c r="M86" i="1"/>
  <c r="K86" i="1"/>
  <c r="J86" i="1"/>
  <c r="I86" i="1"/>
  <c r="G86" i="1"/>
  <c r="F86" i="1"/>
  <c r="AL10" i="1"/>
  <c r="AD10" i="1"/>
  <c r="W10" i="1"/>
  <c r="B10" i="1"/>
  <c r="BB8" i="1"/>
  <c r="W8" i="1"/>
  <c r="I8" i="1"/>
  <c r="B8" i="1"/>
  <c r="B6" i="1"/>
  <c r="E10" i="2" l="1"/>
  <c r="B10" i="2"/>
</calcChain>
</file>

<file path=xl/sharedStrings.xml><?xml version="1.0" encoding="utf-8"?>
<sst xmlns="http://schemas.openxmlformats.org/spreadsheetml/2006/main" count="282" uniqueCount="120">
  <si>
    <t>経営比較分析表（平成28年度決算）</t>
  </si>
  <si>
    <t>業務名</t>
  </si>
  <si>
    <t>業種名</t>
  </si>
  <si>
    <t>事業名</t>
  </si>
  <si>
    <t>類似団体区分</t>
  </si>
  <si>
    <t>管理者の情報</t>
  </si>
  <si>
    <t>人口（人）</t>
  </si>
  <si>
    <r>
      <rPr>
        <b/>
        <sz val="11"/>
        <color indexed="8"/>
        <rFont val="ＭＳ ゴシック"/>
        <family val="3"/>
        <charset val="128"/>
      </rPr>
      <t>面積(km</t>
    </r>
    <r>
      <rPr>
        <b/>
        <vertAlign val="superscript"/>
        <sz val="11"/>
        <color indexed="8"/>
        <rFont val="ＭＳ ゴシック"/>
        <family val="3"/>
        <charset val="128"/>
      </rPr>
      <t>2</t>
    </r>
    <r>
      <rPr>
        <b/>
        <sz val="11"/>
        <color indexed="8"/>
        <rFont val="ＭＳ ゴシック"/>
        <family val="3"/>
        <charset val="128"/>
      </rPr>
      <t>)</t>
    </r>
  </si>
  <si>
    <r>
      <rPr>
        <b/>
        <sz val="11"/>
        <color indexed="8"/>
        <rFont val="ＭＳ ゴシック"/>
        <family val="3"/>
        <charset val="128"/>
      </rPr>
      <t>人口密度(人/km</t>
    </r>
    <r>
      <rPr>
        <b/>
        <vertAlign val="superscript"/>
        <sz val="11"/>
        <color indexed="8"/>
        <rFont val="ＭＳ ゴシック"/>
        <family val="3"/>
        <charset val="128"/>
      </rPr>
      <t>2</t>
    </r>
    <r>
      <rPr>
        <b/>
        <sz val="11"/>
        <color indexed="8"/>
        <rFont val="ＭＳ ゴシック"/>
        <family val="3"/>
        <charset val="128"/>
      </rPr>
      <t>)</t>
    </r>
  </si>
  <si>
    <t>グラフ凡例</t>
  </si>
  <si>
    <t>非設置</t>
  </si>
  <si>
    <t>■</t>
  </si>
  <si>
    <t>当該団体値（当該値）</t>
  </si>
  <si>
    <t>資金不足比率(％)</t>
  </si>
  <si>
    <t>自己資本構成比率(％)</t>
  </si>
  <si>
    <t>普及率(％)</t>
  </si>
  <si>
    <t>有収率(％)</t>
  </si>
  <si>
    <r>
      <rPr>
        <b/>
        <sz val="11"/>
        <color indexed="8"/>
        <rFont val="ＭＳ ゴシック"/>
        <family val="3"/>
        <charset val="128"/>
      </rPr>
      <t>1か月20ｍ</t>
    </r>
    <r>
      <rPr>
        <b/>
        <vertAlign val="superscript"/>
        <sz val="12"/>
        <color indexed="8"/>
        <rFont val="ＭＳ ゴシック"/>
        <family val="3"/>
        <charset val="128"/>
      </rPr>
      <t>3</t>
    </r>
    <r>
      <rPr>
        <b/>
        <sz val="11"/>
        <color indexed="8"/>
        <rFont val="ＭＳ ゴシック"/>
        <family val="3"/>
        <charset val="128"/>
      </rPr>
      <t>当たり家庭料金(円)</t>
    </r>
  </si>
  <si>
    <t>処理区域内人口(人)</t>
  </si>
  <si>
    <r>
      <rPr>
        <b/>
        <sz val="11"/>
        <color indexed="8"/>
        <rFont val="ＭＳ ゴシック"/>
        <family val="3"/>
        <charset val="128"/>
      </rPr>
      <t>処理区域面積(km</t>
    </r>
    <r>
      <rPr>
        <b/>
        <vertAlign val="superscript"/>
        <sz val="11"/>
        <color indexed="8"/>
        <rFont val="ＭＳ ゴシック"/>
        <family val="3"/>
        <charset val="128"/>
      </rPr>
      <t>2</t>
    </r>
    <r>
      <rPr>
        <b/>
        <sz val="11"/>
        <color indexed="8"/>
        <rFont val="ＭＳ ゴシック"/>
        <family val="3"/>
        <charset val="128"/>
      </rPr>
      <t>)</t>
    </r>
  </si>
  <si>
    <r>
      <rPr>
        <b/>
        <sz val="11"/>
        <color indexed="8"/>
        <rFont val="ＭＳ ゴシック"/>
        <family val="3"/>
        <charset val="128"/>
      </rPr>
      <t>処理区域内人口密度(人/km</t>
    </r>
    <r>
      <rPr>
        <b/>
        <vertAlign val="superscript"/>
        <sz val="11"/>
        <color indexed="8"/>
        <rFont val="ＭＳ ゴシック"/>
        <family val="3"/>
        <charset val="128"/>
      </rPr>
      <t>2</t>
    </r>
    <r>
      <rPr>
        <b/>
        <sz val="11"/>
        <color indexed="8"/>
        <rFont val="ＭＳ ゴシック"/>
        <family val="3"/>
        <charset val="128"/>
      </rPr>
      <t>)</t>
    </r>
  </si>
  <si>
    <t>－</t>
  </si>
  <si>
    <t>類似団体平均値（平均値）</t>
  </si>
  <si>
    <t>【】</t>
  </si>
  <si>
    <t>平成28年度全国平均</t>
  </si>
  <si>
    <t>分析欄</t>
  </si>
  <si>
    <t>1. 経営の健全性・効率性</t>
  </si>
  <si>
    <t>1. 経営の健全性・効率性について</t>
  </si>
  <si>
    <t>　柏市における平成２８年度時点の特定環境公共下水道の管渠延長は，全体の０．７％であり，対象区域の環境保全を目的に実施している。対象区域は市街化調整区域であり，その運営状況に大規模な変化は予測されていない。
　経営状況としては，経常収支比率及び経費回収率共に適正な水準を保っており，経営状況は安定している。
　</t>
  </si>
  <si>
    <t>「経常損益」</t>
  </si>
  <si>
    <t>「累積欠損」</t>
  </si>
  <si>
    <t>「支払能力」</t>
  </si>
  <si>
    <t>「債務残高」</t>
  </si>
  <si>
    <t>2. 老朽化の状況について</t>
  </si>
  <si>
    <t>　平成７年に供用開始されたこともあり，現在のところ老朽化の問題には直面していない。
　ストックマネジメント計画に則り，適切に管理してゆく。</t>
  </si>
  <si>
    <t>「料金水準の適切性」</t>
  </si>
  <si>
    <t>「費用の効率性」</t>
  </si>
  <si>
    <t>「施設の効率性」</t>
  </si>
  <si>
    <t>「使用料対象の捕捉」</t>
  </si>
  <si>
    <t>2. 老朽化の状況</t>
  </si>
  <si>
    <t>全体総括</t>
  </si>
  <si>
    <t>　事業の性質上，地域の環境変化を踏まえつつ運営してゆくことが重要である。
　経常費用の圧縮などを行い，引き続き安定運営を心がけたい。</t>
  </si>
  <si>
    <t>「施設全体の減価償却の状況」</t>
  </si>
  <si>
    <t>「管渠の経年化の状況」</t>
  </si>
  <si>
    <t>「管渠の更新投資・老朽化対策の実施状況」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</si>
  <si>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</si>
  <si>
    <t>※　平成24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</si>
  <si>
    <t>全国平均</t>
  </si>
  <si>
    <t>1①</t>
  </si>
  <si>
    <t>1②</t>
  </si>
  <si>
    <t>1③</t>
  </si>
  <si>
    <t>1④</t>
  </si>
  <si>
    <t>1⑤</t>
  </si>
  <si>
    <t>1⑥</t>
  </si>
  <si>
    <t>1⑦</t>
  </si>
  <si>
    <t>1⑧</t>
  </si>
  <si>
    <t>2①</t>
  </si>
  <si>
    <t>2②</t>
  </si>
  <si>
    <t>2③</t>
  </si>
  <si>
    <t>下水道事業(法適用)</t>
  </si>
  <si>
    <t>項番</t>
  </si>
  <si>
    <t>大項目</t>
  </si>
  <si>
    <t>年度</t>
  </si>
  <si>
    <t>団体CD</t>
  </si>
  <si>
    <t>業務CD</t>
  </si>
  <si>
    <t>業種CD</t>
  </si>
  <si>
    <t>事業CD</t>
  </si>
  <si>
    <t>施設CD</t>
  </si>
  <si>
    <t>基本情報</t>
  </si>
  <si>
    <t>中項目</t>
  </si>
  <si>
    <t>①経常収支比率(％)</t>
  </si>
  <si>
    <t>②累積欠損金比率(％)</t>
  </si>
  <si>
    <t>③流動比率(％)</t>
  </si>
  <si>
    <t>④企業債残高対事業規模比率(％)</t>
  </si>
  <si>
    <t>⑤経費回収率(％)</t>
  </si>
  <si>
    <t>⑥汚水処理原価(円)</t>
  </si>
  <si>
    <t>⑦施設利用率(％)</t>
  </si>
  <si>
    <t>⑧水洗化率(％)</t>
  </si>
  <si>
    <t>①有形固定資産減価償却率(％)</t>
  </si>
  <si>
    <t>②管渠老朽化率(％)</t>
  </si>
  <si>
    <t>③管渠改善率(％)</t>
  </si>
  <si>
    <t>小項目</t>
  </si>
  <si>
    <t>都道府県名</t>
  </si>
  <si>
    <t>法適・法非適</t>
  </si>
  <si>
    <t>業種名称</t>
  </si>
  <si>
    <t>事業名称</t>
  </si>
  <si>
    <t>類似団体</t>
  </si>
  <si>
    <t>資金不足比率</t>
  </si>
  <si>
    <t>自己資本構成比率</t>
  </si>
  <si>
    <t>普及率</t>
  </si>
  <si>
    <t>有収率</t>
  </si>
  <si>
    <t>1ヶ月20㎥当たり家庭料金</t>
  </si>
  <si>
    <t>人口</t>
  </si>
  <si>
    <t>面積</t>
  </si>
  <si>
    <t>人口密度</t>
  </si>
  <si>
    <t>処理区域内人口</t>
  </si>
  <si>
    <t>処理区域面積</t>
  </si>
  <si>
    <t>処理区域内人口密度</t>
  </si>
  <si>
    <t>比率(N-4)</t>
  </si>
  <si>
    <t>比率(N-3)</t>
  </si>
  <si>
    <t>比率(N-2)</t>
  </si>
  <si>
    <t>比率(N-1)</t>
  </si>
  <si>
    <t>比率(N)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</si>
  <si>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</si>
  <si>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</si>
  <si>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</si>
  <si>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</si>
  <si>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</si>
  <si>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</si>
  <si>
    <t>千葉県　柏市</t>
  </si>
  <si>
    <t>法適用</t>
  </si>
  <si>
    <t>下水道事業</t>
  </si>
  <si>
    <t>特定環境保全公共下水道</t>
  </si>
  <si>
    <t>D2</t>
  </si>
  <si>
    <t>-</t>
  </si>
  <si>
    <t>Ｎ－４年度</t>
  </si>
  <si>
    <t>Ｎ－３年度</t>
  </si>
  <si>
    <t>Ｎ－２年度</t>
  </si>
  <si>
    <t>Ｎ－１年度</t>
  </si>
  <si>
    <t>Ｎ年度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</si>
</sst>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9" formatCode="ge"/>
    <numFmt numFmtId="180" formatCode="#,##0.00;&quot;△&quot;#,##0.00"/>
    <numFmt numFmtId="181" formatCode="0.00_);[Red]\(0.00\)"/>
    <numFmt numFmtId="182" formatCode="#,##0.00;&quot;△&quot;#,##0.00;&quot;-&quot;"/>
    <numFmt numFmtId="183" formatCode="#,##0;&quot;△&quot;#,##0"/>
  </numFmts>
  <fonts count="21" x14ac:knownFonts="1">
    <font>
      <sz val="11"/>
      <color indexed="8"/>
      <name val="ＭＳ Ｐゴシック"/>
      <family val="2"/>
      <charset val="128"/>
    </font>
    <font>
      <sz val="11"/>
      <color indexed="9"/>
      <name val="ＭＳ Ｐゴシック"/>
      <family val="2"/>
      <charset val="128"/>
    </font>
    <font>
      <b/>
      <sz val="11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24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b/>
      <sz val="11"/>
      <color indexed="48"/>
      <name val="ＭＳ ゴシック"/>
      <family val="3"/>
      <charset val="128"/>
    </font>
    <font>
      <b/>
      <sz val="11"/>
      <color indexed="29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9"/>
      <color indexed="8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b/>
      <vertAlign val="superscript"/>
      <sz val="11"/>
      <color indexed="8"/>
      <name val="ＭＳ ゴシック"/>
      <family val="3"/>
      <charset val="128"/>
    </font>
    <font>
      <b/>
      <vertAlign val="superscript"/>
      <sz val="12"/>
      <color indexed="8"/>
      <name val="ＭＳ ゴシック"/>
      <family val="3"/>
      <charset val="128"/>
    </font>
    <font>
      <sz val="11"/>
      <color indexed="8"/>
      <name val="ＭＳ Ｐゴシック"/>
      <family val="2"/>
      <charset val="128"/>
    </font>
    <font>
      <sz val="6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</cellStyleXfs>
  <cellXfs count="85">
    <xf numFmtId="0" fontId="0" fillId="0" borderId="0" xfId="0">
      <alignment vertical="center"/>
    </xf>
    <xf numFmtId="49" fontId="19" fillId="0" borderId="0" xfId="7" applyNumberFormat="1" applyAlignment="1">
      <alignment vertical="center" shrinkToFit="1"/>
    </xf>
    <xf numFmtId="0" fontId="19" fillId="0" borderId="0" xfId="7">
      <alignment vertical="center"/>
    </xf>
    <xf numFmtId="0" fontId="19" fillId="2" borderId="1" xfId="7" applyFill="1" applyBorder="1">
      <alignment vertical="center"/>
    </xf>
    <xf numFmtId="0" fontId="19" fillId="2" borderId="2" xfId="7" applyFill="1" applyBorder="1">
      <alignment vertical="center"/>
    </xf>
    <xf numFmtId="0" fontId="19" fillId="2" borderId="4" xfId="7" applyFill="1" applyBorder="1">
      <alignment vertical="center"/>
    </xf>
    <xf numFmtId="0" fontId="19" fillId="2" borderId="6" xfId="7" applyFill="1" applyBorder="1">
      <alignment vertical="center"/>
    </xf>
    <xf numFmtId="0" fontId="19" fillId="2" borderId="1" xfId="7" applyFill="1" applyBorder="1" applyAlignment="1">
      <alignment vertical="center" shrinkToFit="1"/>
    </xf>
    <xf numFmtId="0" fontId="19" fillId="3" borderId="1" xfId="7" applyNumberFormat="1" applyFill="1" applyBorder="1" applyAlignment="1">
      <alignment vertical="center" shrinkToFit="1"/>
    </xf>
    <xf numFmtId="0" fontId="19" fillId="0" borderId="1" xfId="7" applyNumberFormat="1" applyBorder="1" applyAlignment="1">
      <alignment vertical="center" shrinkToFit="1"/>
    </xf>
    <xf numFmtId="0" fontId="19" fillId="4" borderId="1" xfId="7" applyFill="1" applyBorder="1">
      <alignment vertical="center"/>
    </xf>
    <xf numFmtId="179" fontId="19" fillId="0" borderId="1" xfId="7" applyNumberFormat="1" applyBorder="1">
      <alignment vertical="center"/>
    </xf>
    <xf numFmtId="180" fontId="0" fillId="3" borderId="1" xfId="4" applyNumberFormat="1" applyFont="1" applyFill="1" applyBorder="1" applyAlignment="1">
      <alignment vertical="center" shrinkToFit="1"/>
    </xf>
    <xf numFmtId="180" fontId="0" fillId="0" borderId="1" xfId="4" applyNumberFormat="1" applyFont="1" applyBorder="1" applyAlignment="1">
      <alignment vertical="center" shrinkToFit="1"/>
    </xf>
    <xf numFmtId="181" fontId="19" fillId="0" borderId="0" xfId="7" applyNumberFormat="1">
      <alignment vertical="center"/>
    </xf>
    <xf numFmtId="0" fontId="1" fillId="0" borderId="0" xfId="7" applyFont="1">
      <alignment vertical="center"/>
    </xf>
    <xf numFmtId="182" fontId="0" fillId="3" borderId="1" xfId="4" applyNumberFormat="1" applyFont="1" applyFill="1" applyBorder="1" applyAlignment="1">
      <alignment vertical="center" shrinkToFit="1"/>
    </xf>
    <xf numFmtId="0" fontId="2" fillId="0" borderId="0" xfId="7" applyFont="1">
      <alignment vertical="center"/>
    </xf>
    <xf numFmtId="0" fontId="3" fillId="0" borderId="0" xfId="7" applyFont="1">
      <alignment vertical="center"/>
    </xf>
    <xf numFmtId="0" fontId="4" fillId="0" borderId="0" xfId="7" applyFont="1" applyAlignment="1">
      <alignment horizontal="center" vertical="center"/>
    </xf>
    <xf numFmtId="0" fontId="3" fillId="0" borderId="11" xfId="7" applyFont="1" applyBorder="1">
      <alignment vertical="center"/>
    </xf>
    <xf numFmtId="0" fontId="3" fillId="0" borderId="0" xfId="7" applyFont="1" applyBorder="1">
      <alignment vertical="center"/>
    </xf>
    <xf numFmtId="0" fontId="2" fillId="0" borderId="0" xfId="7" applyFont="1" applyBorder="1" applyAlignment="1">
      <alignment horizontal="center" vertical="center"/>
    </xf>
    <xf numFmtId="0" fontId="6" fillId="0" borderId="0" xfId="7" applyFont="1" applyBorder="1" applyAlignment="1">
      <alignment horizontal="center" vertical="center"/>
    </xf>
    <xf numFmtId="0" fontId="3" fillId="0" borderId="5" xfId="7" applyFont="1" applyBorder="1">
      <alignment vertical="center"/>
    </xf>
    <xf numFmtId="0" fontId="3" fillId="0" borderId="8" xfId="7" applyFont="1" applyBorder="1">
      <alignment vertical="center"/>
    </xf>
    <xf numFmtId="0" fontId="7" fillId="0" borderId="0" xfId="7" applyFont="1" applyBorder="1">
      <alignment vertical="center"/>
    </xf>
    <xf numFmtId="0" fontId="5" fillId="0" borderId="3" xfId="7" applyFont="1" applyBorder="1" applyAlignment="1">
      <alignment vertical="center"/>
    </xf>
    <xf numFmtId="0" fontId="3" fillId="0" borderId="12" xfId="7" applyFont="1" applyBorder="1">
      <alignment vertical="center"/>
    </xf>
    <xf numFmtId="0" fontId="3" fillId="0" borderId="10" xfId="7" applyFont="1" applyBorder="1">
      <alignment vertical="center"/>
    </xf>
    <xf numFmtId="0" fontId="5" fillId="0" borderId="7" xfId="7" applyFont="1" applyBorder="1" applyAlignment="1">
      <alignment vertical="center"/>
    </xf>
    <xf numFmtId="0" fontId="8" fillId="0" borderId="0" xfId="7" applyFont="1" applyBorder="1" applyAlignment="1">
      <alignment horizontal="left" vertical="center"/>
    </xf>
    <xf numFmtId="0" fontId="8" fillId="0" borderId="0" xfId="7" applyFont="1" applyBorder="1" applyAlignment="1">
      <alignment vertical="center"/>
    </xf>
    <xf numFmtId="0" fontId="9" fillId="0" borderId="0" xfId="7" applyFont="1" applyBorder="1" applyAlignment="1">
      <alignment horizontal="left" vertical="center"/>
    </xf>
    <xf numFmtId="0" fontId="9" fillId="0" borderId="0" xfId="7" applyFont="1" applyBorder="1" applyAlignment="1">
      <alignment vertical="center"/>
    </xf>
    <xf numFmtId="0" fontId="2" fillId="0" borderId="8" xfId="7" applyFont="1" applyBorder="1" applyAlignment="1">
      <alignment horizontal="left" vertical="center"/>
    </xf>
    <xf numFmtId="0" fontId="2" fillId="0" borderId="8" xfId="7" applyFont="1" applyBorder="1" applyAlignment="1">
      <alignment vertical="center"/>
    </xf>
    <xf numFmtId="0" fontId="5" fillId="0" borderId="9" xfId="7" applyFont="1" applyBorder="1" applyAlignment="1">
      <alignment vertical="center"/>
    </xf>
    <xf numFmtId="0" fontId="8" fillId="0" borderId="12" xfId="7" applyFont="1" applyBorder="1" applyAlignment="1">
      <alignment vertical="center"/>
    </xf>
    <xf numFmtId="0" fontId="9" fillId="0" borderId="12" xfId="7" applyFont="1" applyBorder="1" applyAlignment="1">
      <alignment vertical="center"/>
    </xf>
    <xf numFmtId="0" fontId="2" fillId="0" borderId="10" xfId="7" applyFont="1" applyBorder="1" applyAlignment="1">
      <alignment vertical="center"/>
    </xf>
    <xf numFmtId="0" fontId="11" fillId="0" borderId="0" xfId="7" applyFont="1">
      <alignment vertical="center"/>
    </xf>
    <xf numFmtId="0" fontId="1" fillId="0" borderId="0" xfId="7" applyFont="1" applyProtection="1">
      <alignment vertical="center"/>
      <protection hidden="1"/>
    </xf>
    <xf numFmtId="49" fontId="2" fillId="0" borderId="8" xfId="7" applyNumberFormat="1" applyFont="1" applyBorder="1" applyAlignment="1" applyProtection="1">
      <alignment horizontal="left" vertical="center"/>
      <protection hidden="1"/>
    </xf>
    <xf numFmtId="0" fontId="2" fillId="4" borderId="1" xfId="7" applyFont="1" applyFill="1" applyBorder="1" applyAlignment="1">
      <alignment horizontal="center" vertical="center" shrinkToFit="1"/>
    </xf>
    <xf numFmtId="0" fontId="3" fillId="0" borderId="1" xfId="7" applyNumberFormat="1" applyFont="1" applyBorder="1" applyAlignment="1" applyProtection="1">
      <alignment horizontal="center" vertical="center"/>
      <protection hidden="1"/>
    </xf>
    <xf numFmtId="0" fontId="3" fillId="0" borderId="1" xfId="7" applyNumberFormat="1" applyFont="1" applyBorder="1" applyAlignment="1" applyProtection="1">
      <alignment horizontal="center" vertical="center"/>
      <protection locked="0"/>
    </xf>
    <xf numFmtId="183" fontId="3" fillId="0" borderId="1" xfId="7" applyNumberFormat="1" applyFont="1" applyBorder="1" applyAlignment="1" applyProtection="1">
      <alignment horizontal="center" vertical="center"/>
      <protection hidden="1"/>
    </xf>
    <xf numFmtId="180" fontId="3" fillId="0" borderId="1" xfId="7" applyNumberFormat="1" applyFont="1" applyBorder="1" applyAlignment="1" applyProtection="1">
      <alignment horizontal="center" vertical="center"/>
      <protection hidden="1"/>
    </xf>
    <xf numFmtId="0" fontId="8" fillId="0" borderId="11" xfId="7" applyFont="1" applyBorder="1" applyAlignment="1">
      <alignment horizontal="center" vertical="center"/>
    </xf>
    <xf numFmtId="0" fontId="8" fillId="0" borderId="0" xfId="7" applyFont="1" applyBorder="1" applyAlignment="1">
      <alignment horizontal="center" vertical="center"/>
    </xf>
    <xf numFmtId="0" fontId="9" fillId="0" borderId="11" xfId="7" applyFont="1" applyBorder="1" applyAlignment="1">
      <alignment horizontal="center" vertical="center"/>
    </xf>
    <xf numFmtId="0" fontId="9" fillId="0" borderId="0" xfId="7" applyFont="1" applyBorder="1" applyAlignment="1">
      <alignment horizontal="center" vertical="center"/>
    </xf>
    <xf numFmtId="0" fontId="2" fillId="0" borderId="5" xfId="7" applyFont="1" applyBorder="1" applyAlignment="1">
      <alignment horizontal="center" vertical="center"/>
    </xf>
    <xf numFmtId="0" fontId="2" fillId="0" borderId="8" xfId="7" applyFont="1" applyBorder="1" applyAlignment="1">
      <alignment horizontal="center" vertical="center"/>
    </xf>
    <xf numFmtId="0" fontId="4" fillId="0" borderId="0" xfId="7" applyFont="1" applyAlignment="1">
      <alignment horizontal="center" vertical="center"/>
    </xf>
    <xf numFmtId="0" fontId="5" fillId="0" borderId="0" xfId="7" applyFont="1" applyBorder="1" applyAlignment="1">
      <alignment horizontal="left"/>
    </xf>
    <xf numFmtId="0" fontId="5" fillId="0" borderId="8" xfId="7" applyFont="1" applyBorder="1" applyAlignment="1">
      <alignment horizontal="left"/>
    </xf>
    <xf numFmtId="0" fontId="5" fillId="0" borderId="3" xfId="7" applyFont="1" applyBorder="1" applyAlignment="1">
      <alignment horizontal="center" vertical="center"/>
    </xf>
    <xf numFmtId="0" fontId="5" fillId="0" borderId="7" xfId="7" applyFont="1" applyBorder="1" applyAlignment="1">
      <alignment horizontal="center" vertical="center"/>
    </xf>
    <xf numFmtId="0" fontId="5" fillId="0" borderId="9" xfId="7" applyFont="1" applyBorder="1" applyAlignment="1">
      <alignment horizontal="center" vertical="center"/>
    </xf>
    <xf numFmtId="0" fontId="5" fillId="0" borderId="11" xfId="7" applyFont="1" applyBorder="1" applyAlignment="1">
      <alignment horizontal="center" vertical="center"/>
    </xf>
    <xf numFmtId="0" fontId="5" fillId="0" borderId="0" xfId="7" applyFont="1" applyBorder="1" applyAlignment="1">
      <alignment horizontal="center" vertical="center"/>
    </xf>
    <xf numFmtId="0" fontId="5" fillId="0" borderId="12" xfId="7" applyFont="1" applyBorder="1" applyAlignment="1">
      <alignment horizontal="center" vertical="center"/>
    </xf>
    <xf numFmtId="0" fontId="10" fillId="0" borderId="3" xfId="7" applyFont="1" applyBorder="1" applyAlignment="1">
      <alignment horizontal="left" vertical="center"/>
    </xf>
    <xf numFmtId="0" fontId="10" fillId="0" borderId="7" xfId="7" applyFont="1" applyBorder="1" applyAlignment="1">
      <alignment horizontal="left" vertical="center"/>
    </xf>
    <xf numFmtId="0" fontId="10" fillId="0" borderId="9" xfId="7" applyFont="1" applyBorder="1" applyAlignment="1">
      <alignment horizontal="left" vertical="center"/>
    </xf>
    <xf numFmtId="0" fontId="10" fillId="0" borderId="11" xfId="7" applyFont="1" applyBorder="1" applyAlignment="1">
      <alignment horizontal="left" vertical="center"/>
    </xf>
    <xf numFmtId="0" fontId="10" fillId="0" borderId="0" xfId="7" applyFont="1" applyBorder="1" applyAlignment="1">
      <alignment horizontal="left" vertical="center"/>
    </xf>
    <xf numFmtId="0" fontId="10" fillId="0" borderId="12" xfId="7" applyFont="1" applyBorder="1" applyAlignment="1">
      <alignment horizontal="left" vertical="center"/>
    </xf>
    <xf numFmtId="0" fontId="3" fillId="0" borderId="11" xfId="7" applyFont="1" applyBorder="1" applyAlignment="1" applyProtection="1">
      <alignment horizontal="left" vertical="top" wrapText="1"/>
      <protection locked="0"/>
    </xf>
    <xf numFmtId="0" fontId="3" fillId="0" borderId="0" xfId="7" applyFont="1" applyBorder="1" applyAlignment="1" applyProtection="1">
      <alignment horizontal="left" vertical="top" wrapText="1"/>
      <protection locked="0"/>
    </xf>
    <xf numFmtId="0" fontId="3" fillId="0" borderId="12" xfId="7" applyFont="1" applyBorder="1" applyAlignment="1" applyProtection="1">
      <alignment horizontal="left" vertical="top" wrapText="1"/>
      <protection locked="0"/>
    </xf>
    <xf numFmtId="0" fontId="3" fillId="0" borderId="5" xfId="7" applyFont="1" applyBorder="1" applyAlignment="1" applyProtection="1">
      <alignment horizontal="left" vertical="top" wrapText="1"/>
      <protection locked="0"/>
    </xf>
    <xf numFmtId="0" fontId="3" fillId="0" borderId="8" xfId="7" applyFont="1" applyBorder="1" applyAlignment="1" applyProtection="1">
      <alignment horizontal="left" vertical="top" wrapText="1"/>
      <protection locked="0"/>
    </xf>
    <xf numFmtId="0" fontId="3" fillId="0" borderId="10" xfId="7" applyFont="1" applyBorder="1" applyAlignment="1" applyProtection="1">
      <alignment horizontal="left" vertical="top" wrapText="1"/>
      <protection locked="0"/>
    </xf>
    <xf numFmtId="0" fontId="2" fillId="0" borderId="0" xfId="7" applyFont="1" applyBorder="1" applyAlignment="1">
      <alignment horizontal="center" vertical="center"/>
    </xf>
    <xf numFmtId="0" fontId="19" fillId="2" borderId="1" xfId="7" applyFill="1" applyBorder="1" applyAlignment="1">
      <alignment horizontal="center" vertical="center" wrapText="1"/>
    </xf>
    <xf numFmtId="0" fontId="19" fillId="2" borderId="1" xfId="7" applyFill="1" applyBorder="1" applyAlignment="1">
      <alignment horizontal="center" vertical="center"/>
    </xf>
    <xf numFmtId="0" fontId="19" fillId="2" borderId="3" xfId="7" applyFill="1" applyBorder="1" applyAlignment="1">
      <alignment horizontal="center" vertical="center"/>
    </xf>
    <xf numFmtId="0" fontId="19" fillId="2" borderId="7" xfId="7" applyFill="1" applyBorder="1" applyAlignment="1">
      <alignment horizontal="center" vertical="center"/>
    </xf>
    <xf numFmtId="0" fontId="19" fillId="2" borderId="9" xfId="7" applyFill="1" applyBorder="1" applyAlignment="1">
      <alignment horizontal="center" vertical="center"/>
    </xf>
    <xf numFmtId="0" fontId="19" fillId="2" borderId="5" xfId="7" applyFill="1" applyBorder="1" applyAlignment="1">
      <alignment horizontal="center" vertical="center"/>
    </xf>
    <xf numFmtId="0" fontId="19" fillId="2" borderId="8" xfId="7" applyFill="1" applyBorder="1" applyAlignment="1">
      <alignment horizontal="center" vertical="center"/>
    </xf>
    <xf numFmtId="0" fontId="19" fillId="2" borderId="10" xfId="7" applyFill="1" applyBorder="1" applyAlignment="1">
      <alignment horizontal="center" vertical="center"/>
    </xf>
  </cellXfs>
  <cellStyles count="20">
    <cellStyle name="桁区切り 2" xfId="4"/>
    <cellStyle name="桁区切り 3" xfId="1"/>
    <cellStyle name="桁区切り 3 2" xfId="2"/>
    <cellStyle name="通貨 2" xfId="5"/>
    <cellStyle name="標準" xfId="0" builtinId="0"/>
    <cellStyle name="標準 2" xfId="7"/>
    <cellStyle name="標準 2 2" xfId="8"/>
    <cellStyle name="標準 2 3" xfId="9"/>
    <cellStyle name="標準 2 3 2" xfId="10"/>
    <cellStyle name="標準 2 4" xfId="3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  <cellStyle name="標準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983A-4CA5-AAF8-5835FC4748A6}"/>
              </c:ext>
            </c:extLst>
          </c:dPt>
          <c:dPt>
            <c:idx val="1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983A-4CA5-AAF8-5835FC4748A6}"/>
              </c:ext>
            </c:extLst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983A-4CA5-AAF8-5835FC4748A6}"/>
              </c:ext>
            </c:extLst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983A-4CA5-AAF8-5835FC4748A6}"/>
              </c:ext>
            </c:extLst>
          </c:dPt>
          <c:dPt>
            <c:idx val="4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983A-4CA5-AAF8-5835FC4748A6}"/>
              </c:ext>
            </c:extLst>
          </c:dPt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83A-4CA5-AAF8-5835FC474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554080"/>
        <c:axId val="1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5400">
              <a:solidFill>
                <a:srgbClr val="FF5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C-983A-4CA5-AAF8-5835FC4748A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E-983A-4CA5-AAF8-5835FC4748A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0-983A-4CA5-AAF8-5835FC4748A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2-983A-4CA5-AAF8-5835FC4748A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4-983A-4CA5-AAF8-5835FC4748A6}"/>
              </c:ext>
            </c:extLst>
          </c:dPt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983A-4CA5-AAF8-5835FC474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554080"/>
        <c:axId val="1"/>
      </c:lineChart>
      <c:dateAx>
        <c:axId val="472554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"/>
        <c:crosses val="autoZero"/>
        <c:auto val="0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A6A6A6"/>
              </a:solidFill>
              <a:prstDash val="solid"/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725540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72A4-484B-B0C8-FCC29B6040A5}"/>
              </c:ext>
            </c:extLst>
          </c:dPt>
          <c:dPt>
            <c:idx val="1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72A4-484B-B0C8-FCC29B6040A5}"/>
              </c:ext>
            </c:extLst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72A4-484B-B0C8-FCC29B6040A5}"/>
              </c:ext>
            </c:extLst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72A4-484B-B0C8-FCC29B6040A5}"/>
              </c:ext>
            </c:extLst>
          </c:dPt>
          <c:dPt>
            <c:idx val="4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72A4-484B-B0C8-FCC29B6040A5}"/>
              </c:ext>
            </c:extLst>
          </c:dPt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A4-484B-B0C8-FCC29B604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580320"/>
        <c:axId val="1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5400">
              <a:solidFill>
                <a:srgbClr val="FF5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C-72A4-484B-B0C8-FCC29B6040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E-72A4-484B-B0C8-FCC29B6040A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0-72A4-484B-B0C8-FCC29B6040A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2-72A4-484B-B0C8-FCC29B6040A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4-72A4-484B-B0C8-FCC29B6040A5}"/>
              </c:ext>
            </c:extLst>
          </c:dPt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43.58</c:v>
                </c:pt>
                <c:pt idx="3">
                  <c:v>41.35</c:v>
                </c:pt>
                <c:pt idx="4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2A4-484B-B0C8-FCC29B604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580320"/>
        <c:axId val="1"/>
      </c:lineChart>
      <c:dateAx>
        <c:axId val="472580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"/>
        <c:crosses val="autoZero"/>
        <c:auto val="0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A6A6A6"/>
              </a:solidFill>
              <a:prstDash val="solid"/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725803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7C1D-4550-81A4-4ACF460367CC}"/>
              </c:ext>
            </c:extLst>
          </c:dPt>
          <c:dPt>
            <c:idx val="1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7C1D-4550-81A4-4ACF460367CC}"/>
              </c:ext>
            </c:extLst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7C1D-4550-81A4-4ACF460367CC}"/>
              </c:ext>
            </c:extLst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7C1D-4550-81A4-4ACF460367CC}"/>
              </c:ext>
            </c:extLst>
          </c:dPt>
          <c:dPt>
            <c:idx val="4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7C1D-4550-81A4-4ACF460367CC}"/>
              </c:ext>
            </c:extLst>
          </c:dPt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1D-4550-81A4-4ACF46036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571792"/>
        <c:axId val="1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5400">
              <a:solidFill>
                <a:srgbClr val="FF5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C-7C1D-4550-81A4-4ACF460367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E-7C1D-4550-81A4-4ACF460367C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0-7C1D-4550-81A4-4ACF460367C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2-7C1D-4550-81A4-4ACF460367C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4-7C1D-4550-81A4-4ACF460367CC}"/>
              </c:ext>
            </c:extLst>
          </c:dPt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82.35</c:v>
                </c:pt>
                <c:pt idx="3">
                  <c:v>82.9</c:v>
                </c:pt>
                <c:pt idx="4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C1D-4550-81A4-4ACF46036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571792"/>
        <c:axId val="1"/>
      </c:lineChart>
      <c:dateAx>
        <c:axId val="472571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"/>
        <c:crosses val="autoZero"/>
        <c:auto val="0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A6A6A6"/>
              </a:solidFill>
              <a:prstDash val="solid"/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725717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A1C8-468E-97D8-76D54AFD634D}"/>
              </c:ext>
            </c:extLst>
          </c:dPt>
          <c:dPt>
            <c:idx val="1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A1C8-468E-97D8-76D54AFD634D}"/>
              </c:ext>
            </c:extLst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A1C8-468E-97D8-76D54AFD634D}"/>
              </c:ext>
            </c:extLst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A1C8-468E-97D8-76D54AFD634D}"/>
              </c:ext>
            </c:extLst>
          </c:dPt>
          <c:dPt>
            <c:idx val="4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A1C8-468E-97D8-76D54AFD634D}"/>
              </c:ext>
            </c:extLst>
          </c:dPt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187.59</c:v>
                </c:pt>
                <c:pt idx="3">
                  <c:v>184.59</c:v>
                </c:pt>
                <c:pt idx="4">
                  <c:v>161.53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1C8-468E-97D8-76D54AFD6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550144"/>
        <c:axId val="1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5400">
              <a:solidFill>
                <a:srgbClr val="FF5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C-A1C8-468E-97D8-76D54AFD63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E-A1C8-468E-97D8-76D54AFD634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0-A1C8-468E-97D8-76D54AFD634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2-A1C8-468E-97D8-76D54AFD634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4-A1C8-468E-97D8-76D54AFD634D}"/>
              </c:ext>
            </c:extLst>
          </c:dPt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101.24</c:v>
                </c:pt>
                <c:pt idx="3">
                  <c:v>100.94</c:v>
                </c:pt>
                <c:pt idx="4">
                  <c:v>100.85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A1C8-468E-97D8-76D54AFD6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550144"/>
        <c:axId val="1"/>
      </c:lineChart>
      <c:dateAx>
        <c:axId val="472550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"/>
        <c:crosses val="autoZero"/>
        <c:auto val="0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A6A6A6"/>
              </a:solidFill>
              <a:prstDash val="solid"/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725501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2DD8-4458-9C8B-21AE36BBF9EA}"/>
              </c:ext>
            </c:extLst>
          </c:dPt>
          <c:dPt>
            <c:idx val="1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2DD8-4458-9C8B-21AE36BBF9EA}"/>
              </c:ext>
            </c:extLst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2DD8-4458-9C8B-21AE36BBF9EA}"/>
              </c:ext>
            </c:extLst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2DD8-4458-9C8B-21AE36BBF9EA}"/>
              </c:ext>
            </c:extLst>
          </c:dPt>
          <c:dPt>
            <c:idx val="4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2DD8-4458-9C8B-21AE36BBF9EA}"/>
              </c:ext>
            </c:extLst>
          </c:dPt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2.61</c:v>
                </c:pt>
                <c:pt idx="3">
                  <c:v>5.23</c:v>
                </c:pt>
                <c:pt idx="4">
                  <c:v>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DD8-4458-9C8B-21AE36BBF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556376"/>
        <c:axId val="1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5400">
              <a:solidFill>
                <a:srgbClr val="FF5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C-2DD8-4458-9C8B-21AE36BBF9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E-2DD8-4458-9C8B-21AE36BBF9E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0-2DD8-4458-9C8B-21AE36BBF9E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2-2DD8-4458-9C8B-21AE36BBF9E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4-2DD8-4458-9C8B-21AE36BBF9EA}"/>
              </c:ext>
            </c:extLst>
          </c:dPt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22.34</c:v>
                </c:pt>
                <c:pt idx="3">
                  <c:v>22.79</c:v>
                </c:pt>
                <c:pt idx="4">
                  <c:v>22.77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2DD8-4458-9C8B-21AE36BBF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556376"/>
        <c:axId val="1"/>
      </c:lineChart>
      <c:dateAx>
        <c:axId val="472556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"/>
        <c:crosses val="autoZero"/>
        <c:auto val="0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A6A6A6"/>
              </a:solidFill>
              <a:prstDash val="solid"/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725563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1FCF-4CF1-AC76-83B7AE61E420}"/>
              </c:ext>
            </c:extLst>
          </c:dPt>
          <c:dPt>
            <c:idx val="1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1FCF-4CF1-AC76-83B7AE61E420}"/>
              </c:ext>
            </c:extLst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1FCF-4CF1-AC76-83B7AE61E420}"/>
              </c:ext>
            </c:extLst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1FCF-4CF1-AC76-83B7AE61E420}"/>
              </c:ext>
            </c:extLst>
          </c:dPt>
          <c:dPt>
            <c:idx val="4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1FCF-4CF1-AC76-83B7AE61E420}"/>
              </c:ext>
            </c:extLst>
          </c:dPt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CF-4CF1-AC76-83B7AE61E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551784"/>
        <c:axId val="1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5400">
              <a:solidFill>
                <a:srgbClr val="FF5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C-1FCF-4CF1-AC76-83B7AE61E4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E-1FCF-4CF1-AC76-83B7AE61E42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0-1FCF-4CF1-AC76-83B7AE61E42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2-1FCF-4CF1-AC76-83B7AE61E42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4-1FCF-4CF1-AC76-83B7AE61E420}"/>
              </c:ext>
            </c:extLst>
          </c:dPt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>
                  <c:v>0.04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FCF-4CF1-AC76-83B7AE61E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551784"/>
        <c:axId val="1"/>
      </c:lineChart>
      <c:dateAx>
        <c:axId val="472551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"/>
        <c:crosses val="autoZero"/>
        <c:auto val="0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A6A6A6"/>
              </a:solidFill>
              <a:prstDash val="solid"/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72551784"/>
        <c:crosses val="autoZero"/>
        <c:crossBetween val="between"/>
        <c:majorUnit val="0.0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795-4406-B51D-6EAA627E9B43}"/>
              </c:ext>
            </c:extLst>
          </c:dPt>
          <c:dPt>
            <c:idx val="1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795-4406-B51D-6EAA627E9B43}"/>
              </c:ext>
            </c:extLst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8795-4406-B51D-6EAA627E9B43}"/>
              </c:ext>
            </c:extLst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795-4406-B51D-6EAA627E9B43}"/>
              </c:ext>
            </c:extLst>
          </c:dPt>
          <c:dPt>
            <c:idx val="4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8795-4406-B51D-6EAA627E9B43}"/>
              </c:ext>
            </c:extLst>
          </c:dPt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795-4406-B51D-6EAA627E9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568512"/>
        <c:axId val="1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5400">
              <a:solidFill>
                <a:srgbClr val="FF5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  <a:prstDash val="solid"/>
              </a:ln>
            </c:spPr>
          </c:marker>
          <c:dPt>
            <c:idx val="0"/>
            <c:bubble3D val="0"/>
            <c:spPr>
              <a:ln w="25400">
                <a:solidFill>
                  <a:srgbClr val="FF505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795-4406-B51D-6EAA627E9B43}"/>
              </c:ext>
            </c:extLst>
          </c:dPt>
          <c:dPt>
            <c:idx val="1"/>
            <c:bubble3D val="0"/>
            <c:spPr>
              <a:ln w="25400">
                <a:solidFill>
                  <a:srgbClr val="FF505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8795-4406-B51D-6EAA627E9B43}"/>
              </c:ext>
            </c:extLst>
          </c:dPt>
          <c:dPt>
            <c:idx val="2"/>
            <c:bubble3D val="0"/>
            <c:spPr>
              <a:ln w="25400">
                <a:solidFill>
                  <a:srgbClr val="FF505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795-4406-B51D-6EAA627E9B43}"/>
              </c:ext>
            </c:extLst>
          </c:dPt>
          <c:dPt>
            <c:idx val="3"/>
            <c:bubble3D val="0"/>
            <c:spPr>
              <a:ln w="25400">
                <a:solidFill>
                  <a:srgbClr val="FF505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8795-4406-B51D-6EAA627E9B43}"/>
              </c:ext>
            </c:extLst>
          </c:dPt>
          <c:dPt>
            <c:idx val="4"/>
            <c:bubble3D val="0"/>
            <c:spPr>
              <a:ln w="25400">
                <a:solidFill>
                  <a:srgbClr val="FF505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8795-4406-B51D-6EAA627E9B43}"/>
              </c:ext>
            </c:extLst>
          </c:dPt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184.13</c:v>
                </c:pt>
                <c:pt idx="3">
                  <c:v>101.85</c:v>
                </c:pt>
                <c:pt idx="4">
                  <c:v>110.77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795-4406-B51D-6EAA627E9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568512"/>
        <c:axId val="1"/>
      </c:lineChart>
      <c:dateAx>
        <c:axId val="472568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"/>
        <c:crosses val="autoZero"/>
        <c:auto val="0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A6A6A6"/>
              </a:solidFill>
              <a:prstDash val="solid"/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725685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846-46E7-A476-624644728B63}"/>
              </c:ext>
            </c:extLst>
          </c:dPt>
          <c:dPt>
            <c:idx val="1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846-46E7-A476-624644728B63}"/>
              </c:ext>
            </c:extLst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846-46E7-A476-624644728B63}"/>
              </c:ext>
            </c:extLst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3846-46E7-A476-624644728B63}"/>
              </c:ext>
            </c:extLst>
          </c:dPt>
          <c:dPt>
            <c:idx val="4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3846-46E7-A476-624644728B63}"/>
              </c:ext>
            </c:extLst>
          </c:dPt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153.63999999999999</c:v>
                </c:pt>
                <c:pt idx="3">
                  <c:v>539.83000000000004</c:v>
                </c:pt>
                <c:pt idx="4">
                  <c:v>619.76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846-46E7-A476-624644728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562280"/>
        <c:axId val="1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5400">
              <a:solidFill>
                <a:srgbClr val="FF5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C-3846-46E7-A476-624644728B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E-3846-46E7-A476-624644728B6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0-3846-46E7-A476-624644728B6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2-3846-46E7-A476-624644728B6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4-3846-46E7-A476-624644728B63}"/>
              </c:ext>
            </c:extLst>
          </c:dPt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63.22</c:v>
                </c:pt>
                <c:pt idx="3">
                  <c:v>49.07</c:v>
                </c:pt>
                <c:pt idx="4">
                  <c:v>46.78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846-46E7-A476-624644728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562280"/>
        <c:axId val="1"/>
      </c:lineChart>
      <c:dateAx>
        <c:axId val="472562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"/>
        <c:crosses val="autoZero"/>
        <c:auto val="0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A6A6A6"/>
              </a:solidFill>
              <a:prstDash val="solid"/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725622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A95-4595-A5AA-8CCF2078E723}"/>
              </c:ext>
            </c:extLst>
          </c:dPt>
          <c:dPt>
            <c:idx val="1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A95-4595-A5AA-8CCF2078E723}"/>
              </c:ext>
            </c:extLst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A95-4595-A5AA-8CCF2078E723}"/>
              </c:ext>
            </c:extLst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A95-4595-A5AA-8CCF2078E723}"/>
              </c:ext>
            </c:extLst>
          </c:dPt>
          <c:dPt>
            <c:idx val="4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A95-4595-A5AA-8CCF2078E723}"/>
              </c:ext>
            </c:extLst>
          </c:dPt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445.02</c:v>
                </c:pt>
                <c:pt idx="3">
                  <c:v>404.3</c:v>
                </c:pt>
                <c:pt idx="4">
                  <c:v>394.93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A95-4595-A5AA-8CCF2078E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565560"/>
        <c:axId val="1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5400">
              <a:solidFill>
                <a:srgbClr val="FF5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C-DA95-4595-A5AA-8CCF2078E72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E-DA95-4595-A5AA-8CCF2078E72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0-DA95-4595-A5AA-8CCF2078E72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2-DA95-4595-A5AA-8CCF2078E72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4-DA95-4595-A5AA-8CCF2078E723}"/>
              </c:ext>
            </c:extLst>
          </c:dPt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1436</c:v>
                </c:pt>
                <c:pt idx="3">
                  <c:v>1434.89</c:v>
                </c:pt>
                <c:pt idx="4">
                  <c:v>1298.9100000000001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A95-4595-A5AA-8CCF2078E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565560"/>
        <c:axId val="1"/>
      </c:lineChart>
      <c:dateAx>
        <c:axId val="472565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"/>
        <c:crosses val="autoZero"/>
        <c:auto val="0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A6A6A6"/>
              </a:solidFill>
              <a:prstDash val="solid"/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725655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805-4B28-96A2-84E4DEEEAEE2}"/>
              </c:ext>
            </c:extLst>
          </c:dPt>
          <c:dPt>
            <c:idx val="1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805-4B28-96A2-84E4DEEEAEE2}"/>
              </c:ext>
            </c:extLst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E805-4B28-96A2-84E4DEEEAEE2}"/>
              </c:ext>
            </c:extLst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E805-4B28-96A2-84E4DEEEAEE2}"/>
              </c:ext>
            </c:extLst>
          </c:dPt>
          <c:dPt>
            <c:idx val="4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E805-4B28-96A2-84E4DEEEAEE2}"/>
              </c:ext>
            </c:extLst>
          </c:dPt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230.92</c:v>
                </c:pt>
                <c:pt idx="3">
                  <c:v>221.92</c:v>
                </c:pt>
                <c:pt idx="4">
                  <c:v>187.76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05-4B28-96A2-84E4DEEEA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572120"/>
        <c:axId val="1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5400">
              <a:solidFill>
                <a:srgbClr val="FF5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C-E805-4B28-96A2-84E4DEEEAE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E-E805-4B28-96A2-84E4DEEEAEE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0-E805-4B28-96A2-84E4DEEEAEE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2-E805-4B28-96A2-84E4DEEEAEE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4-E805-4B28-96A2-84E4DEEEAEE2}"/>
              </c:ext>
            </c:extLst>
          </c:dPt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66.56</c:v>
                </c:pt>
                <c:pt idx="3">
                  <c:v>66.22</c:v>
                </c:pt>
                <c:pt idx="4">
                  <c:v>69.87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805-4B28-96A2-84E4DEEEA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572120"/>
        <c:axId val="1"/>
      </c:lineChart>
      <c:dateAx>
        <c:axId val="472572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"/>
        <c:crosses val="autoZero"/>
        <c:auto val="0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A6A6A6"/>
              </a:solidFill>
              <a:prstDash val="solid"/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725721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DA2-4A2A-8BB2-559278ECAF47}"/>
              </c:ext>
            </c:extLst>
          </c:dPt>
          <c:dPt>
            <c:idx val="1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FDA2-4A2A-8BB2-559278ECAF47}"/>
              </c:ext>
            </c:extLst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FDA2-4A2A-8BB2-559278ECAF47}"/>
              </c:ext>
            </c:extLst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FDA2-4A2A-8BB2-559278ECAF47}"/>
              </c:ext>
            </c:extLst>
          </c:dPt>
          <c:dPt>
            <c:idx val="4"/>
            <c:invertIfNegative val="0"/>
            <c:bubble3D val="0"/>
            <c:spPr>
              <a:solidFill>
                <a:srgbClr val="33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FDA2-4A2A-8BB2-559278ECAF47}"/>
              </c:ext>
            </c:extLst>
          </c:dPt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106.7</c:v>
                </c:pt>
                <c:pt idx="3">
                  <c:v>114.71</c:v>
                </c:pt>
                <c:pt idx="4">
                  <c:v>135.04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A2-4A2A-8BB2-559278ECA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578024"/>
        <c:axId val="1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5400">
              <a:solidFill>
                <a:srgbClr val="FF5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C-FDA2-4A2A-8BB2-559278ECAF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E-FDA2-4A2A-8BB2-559278ECAF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0-FDA2-4A2A-8BB2-559278ECAF4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2-FDA2-4A2A-8BB2-559278ECAF4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4-FDA2-4A2A-8BB2-559278ECAF47}"/>
              </c:ext>
            </c:extLst>
          </c:dPt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244.29</c:v>
                </c:pt>
                <c:pt idx="3">
                  <c:v>246.72</c:v>
                </c:pt>
                <c:pt idx="4">
                  <c:v>234.96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DA2-4A2A-8BB2-559278ECA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578024"/>
        <c:axId val="1"/>
      </c:lineChart>
      <c:dateAx>
        <c:axId val="472578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"/>
        <c:crosses val="autoZero"/>
        <c:auto val="0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A6A6A6"/>
              </a:solidFill>
              <a:prstDash val="solid"/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725780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1025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1026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1027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1028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15</xdr:row>
      <xdr:rowOff>170815</xdr:rowOff>
    </xdr:from>
    <xdr:to>
      <xdr:col>31</xdr:col>
      <xdr:colOff>0</xdr:colOff>
      <xdr:row>33</xdr:row>
      <xdr:rowOff>1270</xdr:rowOff>
    </xdr:to>
    <xdr:graphicFrame macro="">
      <xdr:nvGraphicFramePr>
        <xdr:cNvPr id="1030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170815</xdr:rowOff>
    </xdr:from>
    <xdr:to>
      <xdr:col>46</xdr:col>
      <xdr:colOff>0</xdr:colOff>
      <xdr:row>33</xdr:row>
      <xdr:rowOff>1270</xdr:rowOff>
    </xdr:to>
    <xdr:graphicFrame macro="">
      <xdr:nvGraphicFramePr>
        <xdr:cNvPr id="1031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170815</xdr:rowOff>
    </xdr:from>
    <xdr:to>
      <xdr:col>61</xdr:col>
      <xdr:colOff>0</xdr:colOff>
      <xdr:row>33</xdr:row>
      <xdr:rowOff>1270</xdr:rowOff>
    </xdr:to>
    <xdr:graphicFrame macro="">
      <xdr:nvGraphicFramePr>
        <xdr:cNvPr id="103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170815</xdr:rowOff>
    </xdr:from>
    <xdr:to>
      <xdr:col>16</xdr:col>
      <xdr:colOff>0</xdr:colOff>
      <xdr:row>55</xdr:row>
      <xdr:rowOff>1270</xdr:rowOff>
    </xdr:to>
    <xdr:graphicFrame macro="">
      <xdr:nvGraphicFramePr>
        <xdr:cNvPr id="103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170815</xdr:rowOff>
    </xdr:from>
    <xdr:to>
      <xdr:col>31</xdr:col>
      <xdr:colOff>0</xdr:colOff>
      <xdr:row>55</xdr:row>
      <xdr:rowOff>1270</xdr:rowOff>
    </xdr:to>
    <xdr:graphicFrame macro="">
      <xdr:nvGraphicFramePr>
        <xdr:cNvPr id="1034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170815</xdr:rowOff>
    </xdr:from>
    <xdr:to>
      <xdr:col>46</xdr:col>
      <xdr:colOff>0</xdr:colOff>
      <xdr:row>55</xdr:row>
      <xdr:rowOff>1270</xdr:rowOff>
    </xdr:to>
    <xdr:graphicFrame macro="">
      <xdr:nvGraphicFramePr>
        <xdr:cNvPr id="1035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170815</xdr:rowOff>
    </xdr:from>
    <xdr:to>
      <xdr:col>61</xdr:col>
      <xdr:colOff>0</xdr:colOff>
      <xdr:row>55</xdr:row>
      <xdr:rowOff>1270</xdr:rowOff>
    </xdr:to>
    <xdr:graphicFrame macro="">
      <xdr:nvGraphicFramePr>
        <xdr:cNvPr id="1036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66675</xdr:rowOff>
    </xdr:to>
    <xdr:sp macro="" textlink="">
      <xdr:nvSpPr>
        <xdr:cNvPr id="1029" name="テキスト ボックス 5"/>
        <xdr:cNvSpPr txBox="1">
          <a:spLocks noChangeArrowheads="1"/>
        </xdr:cNvSpPr>
      </xdr:nvSpPr>
      <xdr:spPr bwMode="auto">
        <a:xfrm>
          <a:off x="485775" y="2790825"/>
          <a:ext cx="40005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①経常収支比率(％)</a:t>
          </a: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66675</xdr:rowOff>
    </xdr:to>
    <xdr:sp macro="" textlink="">
      <xdr:nvSpPr>
        <xdr:cNvPr id="1037" name="テキスト ボックス 13"/>
        <xdr:cNvSpPr txBox="1">
          <a:spLocks noChangeArrowheads="1"/>
        </xdr:cNvSpPr>
      </xdr:nvSpPr>
      <xdr:spPr bwMode="auto">
        <a:xfrm>
          <a:off x="4772025" y="2790825"/>
          <a:ext cx="40005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②累積欠損金比率(％)</a:t>
          </a: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66675</xdr:rowOff>
    </xdr:to>
    <xdr:sp macro="" textlink="">
      <xdr:nvSpPr>
        <xdr:cNvPr id="1038" name="テキスト ボックス 14"/>
        <xdr:cNvSpPr txBox="1">
          <a:spLocks noChangeArrowheads="1"/>
        </xdr:cNvSpPr>
      </xdr:nvSpPr>
      <xdr:spPr bwMode="auto">
        <a:xfrm>
          <a:off x="9058275" y="2790825"/>
          <a:ext cx="40005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③流動比率(％)</a:t>
          </a: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66675</xdr:rowOff>
    </xdr:to>
    <xdr:sp macro="" textlink="">
      <xdr:nvSpPr>
        <xdr:cNvPr id="1039" name="テキスト ボックス 15"/>
        <xdr:cNvSpPr txBox="1">
          <a:spLocks noChangeArrowheads="1"/>
        </xdr:cNvSpPr>
      </xdr:nvSpPr>
      <xdr:spPr bwMode="auto">
        <a:xfrm>
          <a:off x="13344525" y="2790825"/>
          <a:ext cx="40005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④企業債残高対事業規模比率(％)</a:t>
          </a: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66675</xdr:rowOff>
    </xdr:to>
    <xdr:sp macro="" textlink="">
      <xdr:nvSpPr>
        <xdr:cNvPr id="1040" name="テキスト ボックス 16"/>
        <xdr:cNvSpPr txBox="1">
          <a:spLocks noChangeArrowheads="1"/>
        </xdr:cNvSpPr>
      </xdr:nvSpPr>
      <xdr:spPr bwMode="auto">
        <a:xfrm>
          <a:off x="485775" y="6562725"/>
          <a:ext cx="40005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⑤経費回収率(％)</a:t>
          </a: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66675</xdr:rowOff>
    </xdr:to>
    <xdr:sp macro="" textlink="">
      <xdr:nvSpPr>
        <xdr:cNvPr id="1041" name="テキスト ボックス 17"/>
        <xdr:cNvSpPr txBox="1">
          <a:spLocks noChangeArrowheads="1"/>
        </xdr:cNvSpPr>
      </xdr:nvSpPr>
      <xdr:spPr bwMode="auto">
        <a:xfrm>
          <a:off x="4772025" y="6562725"/>
          <a:ext cx="40005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⑥汚水処理原価(円)</a:t>
          </a: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66675</xdr:rowOff>
    </xdr:to>
    <xdr:sp macro="" textlink="">
      <xdr:nvSpPr>
        <xdr:cNvPr id="1042" name="テキスト ボックス 18"/>
        <xdr:cNvSpPr txBox="1">
          <a:spLocks noChangeArrowheads="1"/>
        </xdr:cNvSpPr>
      </xdr:nvSpPr>
      <xdr:spPr bwMode="auto">
        <a:xfrm>
          <a:off x="9058275" y="6562725"/>
          <a:ext cx="40005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⑦施設利用率(％)</a:t>
          </a: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66675</xdr:rowOff>
    </xdr:to>
    <xdr:sp macro="" textlink="">
      <xdr:nvSpPr>
        <xdr:cNvPr id="1043" name="テキスト ボックス 19"/>
        <xdr:cNvSpPr txBox="1">
          <a:spLocks noChangeArrowheads="1"/>
        </xdr:cNvSpPr>
      </xdr:nvSpPr>
      <xdr:spPr bwMode="auto">
        <a:xfrm>
          <a:off x="13344525" y="6562725"/>
          <a:ext cx="40005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⑧水洗化率(％)</a:t>
          </a: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66675</xdr:rowOff>
    </xdr:to>
    <xdr:sp macro="" textlink="">
      <xdr:nvSpPr>
        <xdr:cNvPr id="1044" name="テキスト ボックス 20"/>
        <xdr:cNvSpPr txBox="1">
          <a:spLocks noChangeArrowheads="1"/>
        </xdr:cNvSpPr>
      </xdr:nvSpPr>
      <xdr:spPr bwMode="auto">
        <a:xfrm>
          <a:off x="485775" y="10677525"/>
          <a:ext cx="51435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①有形固定資産減価償却率(％)</a:t>
          </a: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66675</xdr:rowOff>
    </xdr:to>
    <xdr:sp macro="" textlink="">
      <xdr:nvSpPr>
        <xdr:cNvPr id="1045" name="テキスト ボックス 21"/>
        <xdr:cNvSpPr txBox="1">
          <a:spLocks noChangeArrowheads="1"/>
        </xdr:cNvSpPr>
      </xdr:nvSpPr>
      <xdr:spPr bwMode="auto">
        <a:xfrm>
          <a:off x="6200775" y="10677525"/>
          <a:ext cx="51435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②管渠老朽化率(％)</a:t>
          </a: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66675</xdr:rowOff>
    </xdr:to>
    <xdr:sp macro="" textlink="">
      <xdr:nvSpPr>
        <xdr:cNvPr id="1046" name="テキスト ボックス 22"/>
        <xdr:cNvSpPr txBox="1">
          <a:spLocks noChangeArrowheads="1"/>
        </xdr:cNvSpPr>
      </xdr:nvSpPr>
      <xdr:spPr bwMode="auto">
        <a:xfrm>
          <a:off x="11915775" y="10677525"/>
          <a:ext cx="51435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③管渠改善率(％)</a:t>
          </a: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66675</xdr:rowOff>
    </xdr:to>
    <xdr:sp macro="" textlink="$E$86">
      <xdr:nvSpPr>
        <xdr:cNvPr id="1047" name="テキスト ボックス 23"/>
        <xdr:cNvSpPr txBox="1">
          <a:spLocks noChangeArrowheads="1"/>
        </xdr:cNvSpPr>
      </xdr:nvSpPr>
      <xdr:spPr bwMode="auto">
        <a:xfrm>
          <a:off x="3724275" y="2962275"/>
          <a:ext cx="7620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fld id="{9BBE94A0-343C-46F1-BCAE-A47EBC6BFAF0}" type="TxLink"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​</a:t>
          </a:fld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66675</xdr:rowOff>
    </xdr:to>
    <xdr:sp macro="" textlink="$F$86">
      <xdr:nvSpPr>
        <xdr:cNvPr id="1048" name="テキスト ボックス 24"/>
        <xdr:cNvSpPr txBox="1">
          <a:spLocks noChangeArrowheads="1"/>
        </xdr:cNvSpPr>
      </xdr:nvSpPr>
      <xdr:spPr bwMode="auto">
        <a:xfrm>
          <a:off x="8010525" y="2962275"/>
          <a:ext cx="7620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fld id="{A6273B0A-988B-432D-A470-2324128889EA}" type="TxLink"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​</a:t>
          </a:fld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66675</xdr:rowOff>
    </xdr:to>
    <xdr:sp macro="" textlink="$G$86">
      <xdr:nvSpPr>
        <xdr:cNvPr id="1049" name="テキスト ボックス 25"/>
        <xdr:cNvSpPr txBox="1">
          <a:spLocks noChangeArrowheads="1"/>
        </xdr:cNvSpPr>
      </xdr:nvSpPr>
      <xdr:spPr bwMode="auto">
        <a:xfrm>
          <a:off x="12296775" y="2962275"/>
          <a:ext cx="7620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fld id="{2B9F9185-DD1D-47A4-9E1A-B545E6DB6D41}" type="TxLink"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​</a:t>
          </a:fld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66675</xdr:rowOff>
    </xdr:to>
    <xdr:sp macro="" textlink="$H$86">
      <xdr:nvSpPr>
        <xdr:cNvPr id="1050" name="テキスト ボックス 26"/>
        <xdr:cNvSpPr txBox="1">
          <a:spLocks noChangeArrowheads="1"/>
        </xdr:cNvSpPr>
      </xdr:nvSpPr>
      <xdr:spPr bwMode="auto">
        <a:xfrm>
          <a:off x="16583025" y="2962275"/>
          <a:ext cx="7620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fld id="{0A63CF56-45A2-41AC-B726-586B20376D94}" type="TxLink"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​</a:t>
          </a:fld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66675</xdr:rowOff>
    </xdr:to>
    <xdr:sp macro="" textlink="$L$86">
      <xdr:nvSpPr>
        <xdr:cNvPr id="1051" name="テキスト ボックス 27"/>
        <xdr:cNvSpPr txBox="1">
          <a:spLocks noChangeArrowheads="1"/>
        </xdr:cNvSpPr>
      </xdr:nvSpPr>
      <xdr:spPr bwMode="auto">
        <a:xfrm>
          <a:off x="16583025" y="6734175"/>
          <a:ext cx="7620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fld id="{CB1DDC40-A19F-49EF-94B3-E5CE56DD99DD}" type="TxLink"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​</a:t>
          </a:fld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66675</xdr:rowOff>
    </xdr:to>
    <xdr:sp macro="" textlink="$K$86">
      <xdr:nvSpPr>
        <xdr:cNvPr id="1052" name="テキスト ボックス 28"/>
        <xdr:cNvSpPr txBox="1">
          <a:spLocks noChangeArrowheads="1"/>
        </xdr:cNvSpPr>
      </xdr:nvSpPr>
      <xdr:spPr bwMode="auto">
        <a:xfrm>
          <a:off x="12296775" y="6734175"/>
          <a:ext cx="7620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fld id="{F5DAE908-23CE-4A92-A6C6-8E3F3EB2D3B8}" type="TxLink"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​</a:t>
          </a:fld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66675</xdr:rowOff>
    </xdr:to>
    <xdr:sp macro="" textlink="$J$86">
      <xdr:nvSpPr>
        <xdr:cNvPr id="1053" name="テキスト ボックス 29"/>
        <xdr:cNvSpPr txBox="1">
          <a:spLocks noChangeArrowheads="1"/>
        </xdr:cNvSpPr>
      </xdr:nvSpPr>
      <xdr:spPr bwMode="auto">
        <a:xfrm>
          <a:off x="8010525" y="6734175"/>
          <a:ext cx="7620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fld id="{CDB51AD6-671B-44A4-BA22-0584DFFB1B1F}" type="TxLink"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​</a:t>
          </a:fld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66675</xdr:rowOff>
    </xdr:to>
    <xdr:sp macro="" textlink="$I$86">
      <xdr:nvSpPr>
        <xdr:cNvPr id="1054" name="テキスト ボックス 30"/>
        <xdr:cNvSpPr txBox="1">
          <a:spLocks noChangeArrowheads="1"/>
        </xdr:cNvSpPr>
      </xdr:nvSpPr>
      <xdr:spPr bwMode="auto">
        <a:xfrm>
          <a:off x="3724275" y="6734175"/>
          <a:ext cx="7620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fld id="{F668426F-9BD2-45BB-BC72-BCA5C0D11749}" type="TxLink"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​</a:t>
          </a:fld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66675</xdr:rowOff>
    </xdr:to>
    <xdr:sp macro="" textlink="$M$86">
      <xdr:nvSpPr>
        <xdr:cNvPr id="1055" name="テキスト ボックス 31"/>
        <xdr:cNvSpPr txBox="1">
          <a:spLocks noChangeArrowheads="1"/>
        </xdr:cNvSpPr>
      </xdr:nvSpPr>
      <xdr:spPr bwMode="auto">
        <a:xfrm>
          <a:off x="4867275" y="10848975"/>
          <a:ext cx="7620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fld id="{48AC4842-1D18-4606-8040-02C44EF0385A}" type="TxLink"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​</a:t>
          </a:fld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104775</xdr:colOff>
      <xdr:row>63</xdr:row>
      <xdr:rowOff>0</xdr:rowOff>
    </xdr:from>
    <xdr:to>
      <xdr:col>40</xdr:col>
      <xdr:colOff>9525</xdr:colOff>
      <xdr:row>64</xdr:row>
      <xdr:rowOff>66675</xdr:rowOff>
    </xdr:to>
    <xdr:sp macro="" textlink="$N$86">
      <xdr:nvSpPr>
        <xdr:cNvPr id="1056" name="テキスト ボックス 32"/>
        <xdr:cNvSpPr txBox="1">
          <a:spLocks noChangeArrowheads="1"/>
        </xdr:cNvSpPr>
      </xdr:nvSpPr>
      <xdr:spPr bwMode="auto">
        <a:xfrm>
          <a:off x="10591800" y="10848975"/>
          <a:ext cx="7620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fld id="{AAF93B77-4EAF-4F6B-9507-99DFA061D816}" type="TxLink"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​</a:t>
          </a:fld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66675</xdr:rowOff>
    </xdr:to>
    <xdr:sp macro="" textlink="$O$86">
      <xdr:nvSpPr>
        <xdr:cNvPr id="1057" name="テキスト ボックス 33"/>
        <xdr:cNvSpPr txBox="1">
          <a:spLocks noChangeArrowheads="1"/>
        </xdr:cNvSpPr>
      </xdr:nvSpPr>
      <xdr:spPr bwMode="auto">
        <a:xfrm>
          <a:off x="16297275" y="10848975"/>
          <a:ext cx="7620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fld id="{A5D1CC63-CE4A-4E8F-BDF4-ECAE6906EE36}" type="TxLink"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​</a:t>
          </a:fld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86"/>
  <sheetViews>
    <sheetView showGridLines="0" tabSelected="1" zoomScale="85" zoomScaleNormal="85" workbookViewId="0"/>
  </sheetViews>
  <sheetFormatPr defaultColWidth="2.625" defaultRowHeight="13.5" x14ac:dyDescent="0.15"/>
  <cols>
    <col min="1" max="1" width="2.625" style="2" customWidth="1"/>
    <col min="2" max="62" width="3.75" style="2" customWidth="1"/>
    <col min="63" max="63" width="2.625" style="2"/>
    <col min="64" max="78" width="3.125" style="2" customWidth="1"/>
    <col min="79" max="79" width="4.5" style="2" customWidth="1"/>
    <col min="80" max="80" width="2.625" style="2"/>
    <col min="81" max="82" width="4.5" style="2" customWidth="1"/>
    <col min="83" max="16384" width="2.625" style="2"/>
  </cols>
  <sheetData>
    <row r="1" spans="1:78" ht="17.25" customHeight="1" x14ac:dyDescent="0.1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</row>
    <row r="2" spans="1:78" ht="9.75" customHeight="1" x14ac:dyDescent="0.15">
      <c r="A2" s="18"/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</row>
    <row r="3" spans="1:78" ht="9.75" customHeight="1" x14ac:dyDescent="0.15">
      <c r="A3" s="18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</row>
    <row r="4" spans="1:78" ht="9.75" customHeight="1" x14ac:dyDescent="0.15">
      <c r="A4" s="18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</row>
    <row r="5" spans="1:78" ht="9.75" customHeight="1" x14ac:dyDescent="0.15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</row>
    <row r="6" spans="1:78" ht="18.75" customHeight="1" x14ac:dyDescent="0.15">
      <c r="A6" s="18"/>
      <c r="B6" s="43" t="str">
        <f>データ!H6</f>
        <v>千葉県　柏市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8" ht="18.75" customHeight="1" x14ac:dyDescent="0.15">
      <c r="A7" s="18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19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19"/>
      <c r="BK7" s="19"/>
      <c r="BL7" s="27" t="s">
        <v>9</v>
      </c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7"/>
    </row>
    <row r="8" spans="1:78" ht="18.75" customHeight="1" x14ac:dyDescent="0.15">
      <c r="A8" s="18"/>
      <c r="B8" s="45" t="str">
        <f>データ!I6</f>
        <v>法適用</v>
      </c>
      <c r="C8" s="45"/>
      <c r="D8" s="45"/>
      <c r="E8" s="45"/>
      <c r="F8" s="45"/>
      <c r="G8" s="45"/>
      <c r="H8" s="45"/>
      <c r="I8" s="45" t="str">
        <f>データ!J6</f>
        <v>下水道事業</v>
      </c>
      <c r="J8" s="45"/>
      <c r="K8" s="45"/>
      <c r="L8" s="45"/>
      <c r="M8" s="45"/>
      <c r="N8" s="45"/>
      <c r="O8" s="45"/>
      <c r="P8" s="45" t="str">
        <f>データ!K6</f>
        <v>特定環境保全公共下水道</v>
      </c>
      <c r="Q8" s="45"/>
      <c r="R8" s="45"/>
      <c r="S8" s="45"/>
      <c r="T8" s="45"/>
      <c r="U8" s="45"/>
      <c r="V8" s="45"/>
      <c r="W8" s="45" t="str">
        <f>データ!L6</f>
        <v>D2</v>
      </c>
      <c r="X8" s="45"/>
      <c r="Y8" s="45"/>
      <c r="Z8" s="45"/>
      <c r="AA8" s="45"/>
      <c r="AB8" s="45"/>
      <c r="AC8" s="45"/>
      <c r="AD8" s="46" t="s">
        <v>10</v>
      </c>
      <c r="AE8" s="46"/>
      <c r="AF8" s="46"/>
      <c r="AG8" s="46"/>
      <c r="AH8" s="46"/>
      <c r="AI8" s="46"/>
      <c r="AJ8" s="46"/>
      <c r="AK8" s="19"/>
      <c r="AL8" s="47">
        <f>データ!S6</f>
        <v>412690</v>
      </c>
      <c r="AM8" s="47"/>
      <c r="AN8" s="47"/>
      <c r="AO8" s="47"/>
      <c r="AP8" s="47"/>
      <c r="AQ8" s="47"/>
      <c r="AR8" s="47"/>
      <c r="AS8" s="47"/>
      <c r="AT8" s="48">
        <f>データ!T6</f>
        <v>114.74</v>
      </c>
      <c r="AU8" s="48"/>
      <c r="AV8" s="48"/>
      <c r="AW8" s="48"/>
      <c r="AX8" s="48"/>
      <c r="AY8" s="48"/>
      <c r="AZ8" s="48"/>
      <c r="BA8" s="48"/>
      <c r="BB8" s="48">
        <f>データ!U6</f>
        <v>3596.74</v>
      </c>
      <c r="BC8" s="48"/>
      <c r="BD8" s="48"/>
      <c r="BE8" s="48"/>
      <c r="BF8" s="48"/>
      <c r="BG8" s="48"/>
      <c r="BH8" s="48"/>
      <c r="BI8" s="48"/>
      <c r="BJ8" s="19"/>
      <c r="BK8" s="19"/>
      <c r="BL8" s="49" t="s">
        <v>11</v>
      </c>
      <c r="BM8" s="50"/>
      <c r="BN8" s="31" t="s">
        <v>12</v>
      </c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8"/>
    </row>
    <row r="9" spans="1:78" ht="18.75" customHeight="1" x14ac:dyDescent="0.15">
      <c r="A9" s="18"/>
      <c r="B9" s="44" t="s">
        <v>13</v>
      </c>
      <c r="C9" s="44"/>
      <c r="D9" s="44"/>
      <c r="E9" s="44"/>
      <c r="F9" s="44"/>
      <c r="G9" s="44"/>
      <c r="H9" s="44"/>
      <c r="I9" s="44" t="s">
        <v>14</v>
      </c>
      <c r="J9" s="44"/>
      <c r="K9" s="44"/>
      <c r="L9" s="44"/>
      <c r="M9" s="44"/>
      <c r="N9" s="44"/>
      <c r="O9" s="44"/>
      <c r="P9" s="44" t="s">
        <v>15</v>
      </c>
      <c r="Q9" s="44"/>
      <c r="R9" s="44"/>
      <c r="S9" s="44"/>
      <c r="T9" s="44"/>
      <c r="U9" s="44"/>
      <c r="V9" s="44"/>
      <c r="W9" s="44" t="s">
        <v>16</v>
      </c>
      <c r="X9" s="44"/>
      <c r="Y9" s="44"/>
      <c r="Z9" s="44"/>
      <c r="AA9" s="44"/>
      <c r="AB9" s="44"/>
      <c r="AC9" s="44"/>
      <c r="AD9" s="44" t="s">
        <v>17</v>
      </c>
      <c r="AE9" s="44"/>
      <c r="AF9" s="44"/>
      <c r="AG9" s="44"/>
      <c r="AH9" s="44"/>
      <c r="AI9" s="44"/>
      <c r="AJ9" s="44"/>
      <c r="AK9" s="19"/>
      <c r="AL9" s="44" t="s">
        <v>18</v>
      </c>
      <c r="AM9" s="44"/>
      <c r="AN9" s="44"/>
      <c r="AO9" s="44"/>
      <c r="AP9" s="44"/>
      <c r="AQ9" s="44"/>
      <c r="AR9" s="44"/>
      <c r="AS9" s="44"/>
      <c r="AT9" s="44" t="s">
        <v>19</v>
      </c>
      <c r="AU9" s="44"/>
      <c r="AV9" s="44"/>
      <c r="AW9" s="44"/>
      <c r="AX9" s="44"/>
      <c r="AY9" s="44"/>
      <c r="AZ9" s="44"/>
      <c r="BA9" s="44"/>
      <c r="BB9" s="44" t="s">
        <v>20</v>
      </c>
      <c r="BC9" s="44"/>
      <c r="BD9" s="44"/>
      <c r="BE9" s="44"/>
      <c r="BF9" s="44"/>
      <c r="BG9" s="44"/>
      <c r="BH9" s="44"/>
      <c r="BI9" s="44"/>
      <c r="BJ9" s="19"/>
      <c r="BK9" s="19"/>
      <c r="BL9" s="51" t="s">
        <v>21</v>
      </c>
      <c r="BM9" s="52"/>
      <c r="BN9" s="33" t="s">
        <v>22</v>
      </c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9"/>
    </row>
    <row r="10" spans="1:78" ht="18.75" customHeight="1" x14ac:dyDescent="0.15">
      <c r="A10" s="18"/>
      <c r="B10" s="48" t="str">
        <f>データ!N6</f>
        <v>-</v>
      </c>
      <c r="C10" s="48"/>
      <c r="D10" s="48"/>
      <c r="E10" s="48"/>
      <c r="F10" s="48"/>
      <c r="G10" s="48"/>
      <c r="H10" s="48"/>
      <c r="I10" s="48">
        <f>データ!O6</f>
        <v>73.8</v>
      </c>
      <c r="J10" s="48"/>
      <c r="K10" s="48"/>
      <c r="L10" s="48"/>
      <c r="M10" s="48"/>
      <c r="N10" s="48"/>
      <c r="O10" s="48"/>
      <c r="P10" s="48">
        <f>データ!P6</f>
        <v>0.4</v>
      </c>
      <c r="Q10" s="48"/>
      <c r="R10" s="48"/>
      <c r="S10" s="48"/>
      <c r="T10" s="48"/>
      <c r="U10" s="48"/>
      <c r="V10" s="48"/>
      <c r="W10" s="48">
        <f>データ!Q6</f>
        <v>82.63</v>
      </c>
      <c r="X10" s="48"/>
      <c r="Y10" s="48"/>
      <c r="Z10" s="48"/>
      <c r="AA10" s="48"/>
      <c r="AB10" s="48"/>
      <c r="AC10" s="48"/>
      <c r="AD10" s="47">
        <f>データ!R6</f>
        <v>2314</v>
      </c>
      <c r="AE10" s="47"/>
      <c r="AF10" s="47"/>
      <c r="AG10" s="47"/>
      <c r="AH10" s="47"/>
      <c r="AI10" s="47"/>
      <c r="AJ10" s="47"/>
      <c r="AK10" s="18"/>
      <c r="AL10" s="47">
        <f>データ!V6</f>
        <v>1647</v>
      </c>
      <c r="AM10" s="47"/>
      <c r="AN10" s="47"/>
      <c r="AO10" s="47"/>
      <c r="AP10" s="47"/>
      <c r="AQ10" s="47"/>
      <c r="AR10" s="47"/>
      <c r="AS10" s="47"/>
      <c r="AT10" s="48">
        <f>データ!W6</f>
        <v>1.44</v>
      </c>
      <c r="AU10" s="48"/>
      <c r="AV10" s="48"/>
      <c r="AW10" s="48"/>
      <c r="AX10" s="48"/>
      <c r="AY10" s="48"/>
      <c r="AZ10" s="48"/>
      <c r="BA10" s="48"/>
      <c r="BB10" s="48">
        <f>データ!X6</f>
        <v>1143.75</v>
      </c>
      <c r="BC10" s="48"/>
      <c r="BD10" s="48"/>
      <c r="BE10" s="48"/>
      <c r="BF10" s="48"/>
      <c r="BG10" s="48"/>
      <c r="BH10" s="48"/>
      <c r="BI10" s="48"/>
      <c r="BJ10" s="18"/>
      <c r="BK10" s="18"/>
      <c r="BL10" s="53" t="s">
        <v>23</v>
      </c>
      <c r="BM10" s="54"/>
      <c r="BN10" s="35" t="s">
        <v>24</v>
      </c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40"/>
    </row>
    <row r="11" spans="1:78" ht="9.75" customHeight="1" x14ac:dyDescent="0.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56" t="s">
        <v>25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18"/>
      <c r="B14" s="58" t="s">
        <v>26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18"/>
      <c r="BL14" s="64" t="s">
        <v>27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 x14ac:dyDescent="0.15">
      <c r="A15" s="18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18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 x14ac:dyDescent="0.15">
      <c r="A16" s="18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8"/>
      <c r="BK16" s="18"/>
      <c r="BL16" s="70" t="s">
        <v>28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 x14ac:dyDescent="0.15">
      <c r="A17" s="18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8"/>
      <c r="BK17" s="18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 x14ac:dyDescent="0.15">
      <c r="A18" s="18"/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8"/>
      <c r="BK18" s="18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 x14ac:dyDescent="0.15">
      <c r="A19" s="18"/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8"/>
      <c r="BK19" s="18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 x14ac:dyDescent="0.15">
      <c r="A20" s="18"/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8"/>
      <c r="BK20" s="18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 x14ac:dyDescent="0.15">
      <c r="A21" s="18"/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8"/>
      <c r="BK21" s="18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 x14ac:dyDescent="0.15">
      <c r="A22" s="18"/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8"/>
      <c r="BK22" s="18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 x14ac:dyDescent="0.15">
      <c r="A23" s="18"/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8"/>
      <c r="BK23" s="18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 x14ac:dyDescent="0.15">
      <c r="A24" s="18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8"/>
      <c r="BK24" s="18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 x14ac:dyDescent="0.15">
      <c r="A25" s="18"/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8"/>
      <c r="BK25" s="18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 x14ac:dyDescent="0.15">
      <c r="A26" s="18"/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8"/>
      <c r="BK26" s="18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 x14ac:dyDescent="0.15">
      <c r="A27" s="18"/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8"/>
      <c r="BK27" s="18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 x14ac:dyDescent="0.15">
      <c r="A28" s="18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8"/>
      <c r="BK28" s="18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 x14ac:dyDescent="0.15">
      <c r="A29" s="18"/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8"/>
      <c r="BK29" s="18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 x14ac:dyDescent="0.15">
      <c r="A30" s="18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8"/>
      <c r="BK30" s="18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 x14ac:dyDescent="0.15">
      <c r="A31" s="18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8"/>
      <c r="BK31" s="18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 x14ac:dyDescent="0.15">
      <c r="A32" s="18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8"/>
      <c r="BK32" s="18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 x14ac:dyDescent="0.15">
      <c r="A33" s="18"/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8"/>
      <c r="BK33" s="18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 x14ac:dyDescent="0.15">
      <c r="A34" s="18"/>
      <c r="B34" s="20"/>
      <c r="C34" s="76" t="s">
        <v>29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26"/>
      <c r="R34" s="76" t="s">
        <v>30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26"/>
      <c r="AG34" s="76" t="s">
        <v>31</v>
      </c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26"/>
      <c r="AV34" s="76" t="s">
        <v>32</v>
      </c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28"/>
      <c r="BK34" s="18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 x14ac:dyDescent="0.15">
      <c r="A35" s="18"/>
      <c r="B35" s="20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2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2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2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28"/>
      <c r="BK35" s="18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 x14ac:dyDescent="0.15">
      <c r="A36" s="18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8"/>
      <c r="BK36" s="18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 x14ac:dyDescent="0.15">
      <c r="A37" s="18"/>
      <c r="B37" s="20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8"/>
      <c r="BK37" s="18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 x14ac:dyDescent="0.15">
      <c r="A38" s="18"/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8"/>
      <c r="BK38" s="18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 x14ac:dyDescent="0.15">
      <c r="A39" s="18"/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8"/>
      <c r="BK39" s="18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 x14ac:dyDescent="0.15">
      <c r="A40" s="18"/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8"/>
      <c r="BK40" s="18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 x14ac:dyDescent="0.15">
      <c r="A41" s="18"/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8"/>
      <c r="BK41" s="18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 x14ac:dyDescent="0.15">
      <c r="A42" s="18"/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8"/>
      <c r="BK42" s="18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 x14ac:dyDescent="0.15">
      <c r="A43" s="18"/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8"/>
      <c r="BK43" s="18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 x14ac:dyDescent="0.15">
      <c r="A44" s="18"/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8"/>
      <c r="BK44" s="18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18"/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8"/>
      <c r="BK45" s="18"/>
      <c r="BL45" s="64" t="s">
        <v>33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 x14ac:dyDescent="0.15">
      <c r="A46" s="18"/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8"/>
      <c r="BK46" s="18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 x14ac:dyDescent="0.15">
      <c r="A47" s="18"/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8"/>
      <c r="BK47" s="18"/>
      <c r="BL47" s="70" t="s">
        <v>34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15">
      <c r="A48" s="18"/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8"/>
      <c r="BK48" s="18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15">
      <c r="A49" s="18"/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8"/>
      <c r="BK49" s="18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15">
      <c r="A50" s="18"/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8"/>
      <c r="BK50" s="18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15">
      <c r="A51" s="18"/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8"/>
      <c r="BK51" s="18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15">
      <c r="A52" s="18"/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8"/>
      <c r="BK52" s="18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15">
      <c r="A53" s="18"/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8"/>
      <c r="BK53" s="18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15">
      <c r="A54" s="18"/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8"/>
      <c r="BK54" s="18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15">
      <c r="A55" s="18"/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8"/>
      <c r="BK55" s="18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15">
      <c r="A56" s="18"/>
      <c r="B56" s="20"/>
      <c r="C56" s="76" t="s">
        <v>35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26"/>
      <c r="R56" s="76" t="s">
        <v>36</v>
      </c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26"/>
      <c r="AG56" s="76" t="s">
        <v>37</v>
      </c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26"/>
      <c r="AV56" s="76" t="s">
        <v>38</v>
      </c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28"/>
      <c r="BK56" s="18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15">
      <c r="A57" s="18"/>
      <c r="B57" s="20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2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2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2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28"/>
      <c r="BK57" s="18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15">
      <c r="A58" s="18"/>
      <c r="B58" s="20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6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6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6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8"/>
      <c r="BK58" s="18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15">
      <c r="A59" s="18"/>
      <c r="B59" s="24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9"/>
      <c r="BK59" s="18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15">
      <c r="A60" s="18"/>
      <c r="B60" s="61" t="s">
        <v>39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18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15">
      <c r="A61" s="18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18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15">
      <c r="A62" s="18"/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8"/>
      <c r="BK62" s="18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15">
      <c r="A63" s="18"/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8"/>
      <c r="BK63" s="18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18"/>
      <c r="B64" s="20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8"/>
      <c r="BK64" s="18"/>
      <c r="BL64" s="64" t="s">
        <v>40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 x14ac:dyDescent="0.15">
      <c r="A65" s="18"/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8"/>
      <c r="BK65" s="18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 x14ac:dyDescent="0.15">
      <c r="A66" s="18"/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8"/>
      <c r="BK66" s="18"/>
      <c r="BL66" s="70" t="s">
        <v>41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15">
      <c r="A67" s="18"/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8"/>
      <c r="BK67" s="18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15">
      <c r="A68" s="18"/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8"/>
      <c r="BK68" s="18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15">
      <c r="A69" s="18"/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8"/>
      <c r="BK69" s="18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15">
      <c r="A70" s="18"/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8"/>
      <c r="BK70" s="18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15">
      <c r="A71" s="18"/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8"/>
      <c r="BK71" s="18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15">
      <c r="A72" s="18"/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8"/>
      <c r="BK72" s="18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15">
      <c r="A73" s="18"/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8"/>
      <c r="BK73" s="18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15">
      <c r="A74" s="18"/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8"/>
      <c r="BK74" s="18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15">
      <c r="A75" s="18"/>
      <c r="B75" s="20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8"/>
      <c r="BK75" s="18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15">
      <c r="A76" s="18"/>
      <c r="B76" s="20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8"/>
      <c r="BK76" s="18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15">
      <c r="A77" s="18"/>
      <c r="B77" s="20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8"/>
      <c r="BK77" s="18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15">
      <c r="A78" s="18"/>
      <c r="B78" s="20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8"/>
      <c r="BK78" s="18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15">
      <c r="A79" s="18"/>
      <c r="B79" s="20"/>
      <c r="C79" s="76" t="s">
        <v>42</v>
      </c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26"/>
      <c r="V79" s="26"/>
      <c r="W79" s="76" t="s">
        <v>43</v>
      </c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26"/>
      <c r="AP79" s="26"/>
      <c r="AQ79" s="76" t="s">
        <v>44</v>
      </c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21"/>
      <c r="BJ79" s="28"/>
      <c r="BK79" s="18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15">
      <c r="A80" s="18"/>
      <c r="B80" s="20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26"/>
      <c r="V80" s="2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26"/>
      <c r="AP80" s="2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21"/>
      <c r="BJ80" s="28"/>
      <c r="BK80" s="18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15">
      <c r="A81" s="18"/>
      <c r="B81" s="20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1"/>
      <c r="V81" s="21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1"/>
      <c r="AP81" s="21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1"/>
      <c r="BJ81" s="28"/>
      <c r="BK81" s="18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15">
      <c r="A82" s="18"/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9"/>
      <c r="BK82" s="18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15">
      <c r="C83" s="18" t="s">
        <v>45</v>
      </c>
    </row>
    <row r="84" spans="1:78" x14ac:dyDescent="0.15">
      <c r="C84" s="41" t="s">
        <v>46</v>
      </c>
    </row>
    <row r="85" spans="1:78" hidden="1" x14ac:dyDescent="0.15">
      <c r="B85" s="42" t="s">
        <v>47</v>
      </c>
      <c r="C85" s="42"/>
      <c r="D85" s="42"/>
      <c r="E85" s="42" t="s">
        <v>48</v>
      </c>
      <c r="F85" s="42" t="s">
        <v>49</v>
      </c>
      <c r="G85" s="42" t="s">
        <v>50</v>
      </c>
      <c r="H85" s="42" t="s">
        <v>51</v>
      </c>
      <c r="I85" s="42" t="s">
        <v>52</v>
      </c>
      <c r="J85" s="42" t="s">
        <v>53</v>
      </c>
      <c r="K85" s="42" t="s">
        <v>54</v>
      </c>
      <c r="L85" s="42" t="s">
        <v>55</v>
      </c>
      <c r="M85" s="42" t="s">
        <v>56</v>
      </c>
      <c r="N85" s="42" t="s">
        <v>57</v>
      </c>
      <c r="O85" s="42" t="s">
        <v>58</v>
      </c>
    </row>
    <row r="86" spans="1:78" hidden="1" x14ac:dyDescent="0.15">
      <c r="B86" s="42"/>
      <c r="C86" s="42"/>
      <c r="D86" s="42"/>
      <c r="E86" s="42" t="str">
        <f>データ!AI6</f>
        <v>【100.66】</v>
      </c>
      <c r="F86" s="42" t="str">
        <f>データ!AT6</f>
        <v>【105.22】</v>
      </c>
      <c r="G86" s="42" t="str">
        <f>データ!BE6</f>
        <v>【54.12】</v>
      </c>
      <c r="H86" s="42" t="str">
        <f>データ!BP6</f>
        <v>【1,348.09】</v>
      </c>
      <c r="I86" s="42" t="str">
        <f>データ!CA6</f>
        <v>【69.80】</v>
      </c>
      <c r="J86" s="42" t="str">
        <f>データ!CL6</f>
        <v>【232.54】</v>
      </c>
      <c r="K86" s="42" t="str">
        <f>データ!CW6</f>
        <v>【42.17】</v>
      </c>
      <c r="L86" s="42" t="str">
        <f>データ!DH6</f>
        <v>【82.30】</v>
      </c>
      <c r="M86" s="42" t="str">
        <f>データ!DS6</f>
        <v>【23.63】</v>
      </c>
      <c r="N86" s="42" t="str">
        <f>データ!ED6</f>
        <v>【0.00】</v>
      </c>
      <c r="O86" s="42" t="str">
        <f>データ!EO6</f>
        <v>【0.09】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AL10:AS10"/>
    <mergeCell ref="AT10:BA10"/>
    <mergeCell ref="BB10:BI10"/>
    <mergeCell ref="BL10:BM10"/>
    <mergeCell ref="B2:BZ4"/>
    <mergeCell ref="B10:H10"/>
    <mergeCell ref="I10:O10"/>
    <mergeCell ref="P10:V10"/>
    <mergeCell ref="W10:AC10"/>
    <mergeCell ref="AD10:AJ10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6:AC6"/>
    <mergeCell ref="B7:H7"/>
    <mergeCell ref="I7:O7"/>
    <mergeCell ref="P7:V7"/>
    <mergeCell ref="W7:AC7"/>
  </mergeCells>
  <phoneticPr fontId="20"/>
  <printOptions horizontalCentered="1" verticalCentered="1"/>
  <pageMargins left="0.196527777777778" right="0.196527777777778" top="0.196527777777778" bottom="0.196527777777778" header="0.196527777777778" footer="0.196527777777778"/>
  <pageSetup paperSize="9" scale="52" orientation="landscape" useFirstPageNumber="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10"/>
  <sheetViews>
    <sheetView showGridLines="0" topLeftCell="DX1" workbookViewId="0"/>
  </sheetViews>
  <sheetFormatPr defaultColWidth="9" defaultRowHeight="13.5" x14ac:dyDescent="0.15"/>
  <cols>
    <col min="1" max="1" width="9" style="2"/>
    <col min="2" max="144" width="11.875" style="2" customWidth="1"/>
    <col min="145" max="16384" width="9" style="2"/>
  </cols>
  <sheetData>
    <row r="1" spans="1:148" x14ac:dyDescent="0.15">
      <c r="A1" s="2" t="s">
        <v>59</v>
      </c>
      <c r="Y1" s="15">
        <v>1</v>
      </c>
      <c r="Z1" s="15">
        <v>1</v>
      </c>
      <c r="AA1" s="15">
        <v>1</v>
      </c>
      <c r="AB1" s="15">
        <v>1</v>
      </c>
      <c r="AC1" s="15">
        <v>1</v>
      </c>
      <c r="AD1" s="15">
        <v>1</v>
      </c>
      <c r="AE1" s="15">
        <v>1</v>
      </c>
      <c r="AF1" s="15">
        <v>1</v>
      </c>
      <c r="AG1" s="15">
        <v>1</v>
      </c>
      <c r="AH1" s="15">
        <v>1</v>
      </c>
      <c r="AI1" s="15"/>
      <c r="AJ1" s="15">
        <v>1</v>
      </c>
      <c r="AK1" s="15">
        <v>1</v>
      </c>
      <c r="AL1" s="15">
        <v>1</v>
      </c>
      <c r="AM1" s="15">
        <v>1</v>
      </c>
      <c r="AN1" s="15">
        <v>1</v>
      </c>
      <c r="AO1" s="15">
        <v>1</v>
      </c>
      <c r="AP1" s="15">
        <v>1</v>
      </c>
      <c r="AQ1" s="15">
        <v>1</v>
      </c>
      <c r="AR1" s="15">
        <v>1</v>
      </c>
      <c r="AS1" s="15">
        <v>1</v>
      </c>
      <c r="AT1" s="15"/>
      <c r="AU1" s="15">
        <v>1</v>
      </c>
      <c r="AV1" s="15">
        <v>1</v>
      </c>
      <c r="AW1" s="15">
        <v>1</v>
      </c>
      <c r="AX1" s="15">
        <v>1</v>
      </c>
      <c r="AY1" s="15">
        <v>1</v>
      </c>
      <c r="AZ1" s="15">
        <v>1</v>
      </c>
      <c r="BA1" s="15">
        <v>1</v>
      </c>
      <c r="BB1" s="15">
        <v>1</v>
      </c>
      <c r="BC1" s="15">
        <v>1</v>
      </c>
      <c r="BD1" s="15">
        <v>1</v>
      </c>
      <c r="BE1" s="15"/>
      <c r="BF1" s="15">
        <v>1</v>
      </c>
      <c r="BG1" s="15">
        <v>1</v>
      </c>
      <c r="BH1" s="15">
        <v>1</v>
      </c>
      <c r="BI1" s="15">
        <v>1</v>
      </c>
      <c r="BJ1" s="15">
        <v>1</v>
      </c>
      <c r="BK1" s="15">
        <v>1</v>
      </c>
      <c r="BL1" s="15">
        <v>1</v>
      </c>
      <c r="BM1" s="15">
        <v>1</v>
      </c>
      <c r="BN1" s="15">
        <v>1</v>
      </c>
      <c r="BO1" s="15">
        <v>1</v>
      </c>
      <c r="BP1" s="15"/>
      <c r="BQ1" s="15">
        <v>1</v>
      </c>
      <c r="BR1" s="15">
        <v>1</v>
      </c>
      <c r="BS1" s="15">
        <v>1</v>
      </c>
      <c r="BT1" s="15">
        <v>1</v>
      </c>
      <c r="BU1" s="15">
        <v>1</v>
      </c>
      <c r="BV1" s="15">
        <v>1</v>
      </c>
      <c r="BW1" s="15">
        <v>1</v>
      </c>
      <c r="BX1" s="15">
        <v>1</v>
      </c>
      <c r="BY1" s="15">
        <v>1</v>
      </c>
      <c r="BZ1" s="15">
        <v>1</v>
      </c>
      <c r="CA1" s="15"/>
      <c r="CB1" s="15">
        <v>1</v>
      </c>
      <c r="CC1" s="15">
        <v>1</v>
      </c>
      <c r="CD1" s="15">
        <v>1</v>
      </c>
      <c r="CE1" s="15">
        <v>1</v>
      </c>
      <c r="CF1" s="15">
        <v>1</v>
      </c>
      <c r="CG1" s="15">
        <v>1</v>
      </c>
      <c r="CH1" s="15">
        <v>1</v>
      </c>
      <c r="CI1" s="15">
        <v>1</v>
      </c>
      <c r="CJ1" s="15">
        <v>1</v>
      </c>
      <c r="CK1" s="15">
        <v>1</v>
      </c>
      <c r="CL1" s="15"/>
      <c r="CM1" s="15">
        <v>1</v>
      </c>
      <c r="CN1" s="15">
        <v>1</v>
      </c>
      <c r="CO1" s="15">
        <v>1</v>
      </c>
      <c r="CP1" s="15">
        <v>1</v>
      </c>
      <c r="CQ1" s="15">
        <v>1</v>
      </c>
      <c r="CR1" s="15">
        <v>1</v>
      </c>
      <c r="CS1" s="15">
        <v>1</v>
      </c>
      <c r="CT1" s="15">
        <v>1</v>
      </c>
      <c r="CU1" s="15">
        <v>1</v>
      </c>
      <c r="CV1" s="15">
        <v>1</v>
      </c>
      <c r="CW1" s="15"/>
      <c r="CX1" s="15">
        <v>1</v>
      </c>
      <c r="CY1" s="15">
        <v>1</v>
      </c>
      <c r="CZ1" s="15">
        <v>1</v>
      </c>
      <c r="DA1" s="15">
        <v>1</v>
      </c>
      <c r="DB1" s="15">
        <v>1</v>
      </c>
      <c r="DC1" s="15">
        <v>1</v>
      </c>
      <c r="DD1" s="15">
        <v>1</v>
      </c>
      <c r="DE1" s="15">
        <v>1</v>
      </c>
      <c r="DF1" s="15">
        <v>1</v>
      </c>
      <c r="DG1" s="15">
        <v>1</v>
      </c>
      <c r="DH1" s="15"/>
      <c r="DI1" s="15">
        <v>1</v>
      </c>
      <c r="DJ1" s="15">
        <v>1</v>
      </c>
      <c r="DK1" s="15">
        <v>1</v>
      </c>
      <c r="DL1" s="15">
        <v>1</v>
      </c>
      <c r="DM1" s="15">
        <v>1</v>
      </c>
      <c r="DN1" s="15">
        <v>1</v>
      </c>
      <c r="DO1" s="15">
        <v>1</v>
      </c>
      <c r="DP1" s="15">
        <v>1</v>
      </c>
      <c r="DQ1" s="15">
        <v>1</v>
      </c>
      <c r="DR1" s="15">
        <v>1</v>
      </c>
      <c r="DS1" s="15"/>
      <c r="DT1" s="15">
        <v>1</v>
      </c>
      <c r="DU1" s="15">
        <v>1</v>
      </c>
      <c r="DV1" s="15">
        <v>1</v>
      </c>
      <c r="DW1" s="15">
        <v>1</v>
      </c>
      <c r="DX1" s="15">
        <v>1</v>
      </c>
      <c r="DY1" s="15">
        <v>1</v>
      </c>
      <c r="DZ1" s="15">
        <v>1</v>
      </c>
      <c r="EA1" s="15">
        <v>1</v>
      </c>
      <c r="EB1" s="15">
        <v>1</v>
      </c>
      <c r="EC1" s="15">
        <v>1</v>
      </c>
      <c r="ED1" s="15"/>
      <c r="EE1" s="15">
        <v>1</v>
      </c>
      <c r="EF1" s="15">
        <v>1</v>
      </c>
      <c r="EG1" s="15">
        <v>1</v>
      </c>
      <c r="EH1" s="15">
        <v>1</v>
      </c>
      <c r="EI1" s="15">
        <v>1</v>
      </c>
      <c r="EJ1" s="15">
        <v>1</v>
      </c>
      <c r="EK1" s="15">
        <v>1</v>
      </c>
      <c r="EL1" s="15">
        <v>1</v>
      </c>
      <c r="EM1" s="15">
        <v>1</v>
      </c>
      <c r="EN1" s="15">
        <v>1</v>
      </c>
      <c r="EO1" s="15"/>
    </row>
    <row r="2" spans="1:148" x14ac:dyDescent="0.15">
      <c r="A2" s="3" t="s">
        <v>60</v>
      </c>
      <c r="B2" s="3">
        <f>COLUMN()-1</f>
        <v>1</v>
      </c>
      <c r="C2" s="3">
        <f t="shared" ref="C2" si="0">COLUMN()-1</f>
        <v>2</v>
      </c>
      <c r="D2" s="3">
        <f t="shared" ref="D2:AI2" si="1">COLUMN()-1</f>
        <v>3</v>
      </c>
      <c r="E2" s="3">
        <f t="shared" si="1"/>
        <v>4</v>
      </c>
      <c r="F2" s="3">
        <f t="shared" si="1"/>
        <v>5</v>
      </c>
      <c r="G2" s="3">
        <f t="shared" si="1"/>
        <v>6</v>
      </c>
      <c r="H2" s="3">
        <f t="shared" si="1"/>
        <v>7</v>
      </c>
      <c r="I2" s="3">
        <f t="shared" si="1"/>
        <v>8</v>
      </c>
      <c r="J2" s="3">
        <f t="shared" si="1"/>
        <v>9</v>
      </c>
      <c r="K2" s="3">
        <f t="shared" si="1"/>
        <v>10</v>
      </c>
      <c r="L2" s="3">
        <f t="shared" si="1"/>
        <v>11</v>
      </c>
      <c r="M2" s="3">
        <f t="shared" si="1"/>
        <v>12</v>
      </c>
      <c r="N2" s="3">
        <f t="shared" si="1"/>
        <v>13</v>
      </c>
      <c r="O2" s="3">
        <f t="shared" si="1"/>
        <v>14</v>
      </c>
      <c r="P2" s="3">
        <f t="shared" si="1"/>
        <v>15</v>
      </c>
      <c r="Q2" s="3">
        <f t="shared" si="1"/>
        <v>16</v>
      </c>
      <c r="R2" s="3">
        <f t="shared" si="1"/>
        <v>17</v>
      </c>
      <c r="S2" s="3">
        <f t="shared" si="1"/>
        <v>18</v>
      </c>
      <c r="T2" s="3">
        <f t="shared" si="1"/>
        <v>19</v>
      </c>
      <c r="U2" s="3">
        <f t="shared" si="1"/>
        <v>20</v>
      </c>
      <c r="V2" s="3">
        <f t="shared" si="1"/>
        <v>21</v>
      </c>
      <c r="W2" s="3">
        <f t="shared" si="1"/>
        <v>22</v>
      </c>
      <c r="X2" s="3">
        <f t="shared" si="1"/>
        <v>23</v>
      </c>
      <c r="Y2" s="3">
        <f t="shared" si="1"/>
        <v>24</v>
      </c>
      <c r="Z2" s="3">
        <f t="shared" si="1"/>
        <v>25</v>
      </c>
      <c r="AA2" s="3">
        <f t="shared" si="1"/>
        <v>26</v>
      </c>
      <c r="AB2" s="3">
        <f t="shared" si="1"/>
        <v>27</v>
      </c>
      <c r="AC2" s="3">
        <f t="shared" si="1"/>
        <v>28</v>
      </c>
      <c r="AD2" s="3">
        <f t="shared" si="1"/>
        <v>29</v>
      </c>
      <c r="AE2" s="3">
        <f t="shared" si="1"/>
        <v>30</v>
      </c>
      <c r="AF2" s="3">
        <f t="shared" si="1"/>
        <v>31</v>
      </c>
      <c r="AG2" s="3">
        <f t="shared" si="1"/>
        <v>32</v>
      </c>
      <c r="AH2" s="3">
        <f t="shared" si="1"/>
        <v>33</v>
      </c>
      <c r="AI2" s="3">
        <f t="shared" si="1"/>
        <v>34</v>
      </c>
      <c r="AJ2" s="3">
        <f t="shared" ref="AJ2:BS2" si="2">COLUMN()-1</f>
        <v>35</v>
      </c>
      <c r="AK2" s="3">
        <f t="shared" si="2"/>
        <v>36</v>
      </c>
      <c r="AL2" s="3">
        <f t="shared" si="2"/>
        <v>37</v>
      </c>
      <c r="AM2" s="3">
        <f t="shared" si="2"/>
        <v>38</v>
      </c>
      <c r="AN2" s="3">
        <f t="shared" si="2"/>
        <v>39</v>
      </c>
      <c r="AO2" s="3">
        <f t="shared" si="2"/>
        <v>40</v>
      </c>
      <c r="AP2" s="3">
        <f t="shared" si="2"/>
        <v>41</v>
      </c>
      <c r="AQ2" s="3">
        <f t="shared" si="2"/>
        <v>42</v>
      </c>
      <c r="AR2" s="3">
        <f t="shared" si="2"/>
        <v>43</v>
      </c>
      <c r="AS2" s="3">
        <f t="shared" si="2"/>
        <v>44</v>
      </c>
      <c r="AT2" s="3">
        <f t="shared" si="2"/>
        <v>45</v>
      </c>
      <c r="AU2" s="3">
        <f t="shared" si="2"/>
        <v>46</v>
      </c>
      <c r="AV2" s="3">
        <f t="shared" si="2"/>
        <v>47</v>
      </c>
      <c r="AW2" s="3">
        <f t="shared" si="2"/>
        <v>48</v>
      </c>
      <c r="AX2" s="3">
        <f t="shared" si="2"/>
        <v>49</v>
      </c>
      <c r="AY2" s="3">
        <f t="shared" si="2"/>
        <v>50</v>
      </c>
      <c r="AZ2" s="3">
        <f t="shared" si="2"/>
        <v>51</v>
      </c>
      <c r="BA2" s="3">
        <f t="shared" si="2"/>
        <v>52</v>
      </c>
      <c r="BB2" s="3">
        <f t="shared" si="2"/>
        <v>53</v>
      </c>
      <c r="BC2" s="3">
        <f t="shared" si="2"/>
        <v>54</v>
      </c>
      <c r="BD2" s="3">
        <f t="shared" si="2"/>
        <v>55</v>
      </c>
      <c r="BE2" s="3">
        <f t="shared" si="2"/>
        <v>56</v>
      </c>
      <c r="BF2" s="3">
        <f t="shared" si="2"/>
        <v>57</v>
      </c>
      <c r="BG2" s="3">
        <f t="shared" si="2"/>
        <v>58</v>
      </c>
      <c r="BH2" s="3">
        <f t="shared" si="2"/>
        <v>59</v>
      </c>
      <c r="BI2" s="3">
        <f t="shared" si="2"/>
        <v>60</v>
      </c>
      <c r="BJ2" s="3">
        <f t="shared" si="2"/>
        <v>61</v>
      </c>
      <c r="BK2" s="3">
        <f t="shared" si="2"/>
        <v>62</v>
      </c>
      <c r="BL2" s="3">
        <f t="shared" si="2"/>
        <v>63</v>
      </c>
      <c r="BM2" s="3">
        <f t="shared" si="2"/>
        <v>64</v>
      </c>
      <c r="BN2" s="3">
        <f t="shared" si="2"/>
        <v>65</v>
      </c>
      <c r="BO2" s="3">
        <f t="shared" si="2"/>
        <v>66</v>
      </c>
      <c r="BP2" s="3">
        <f t="shared" si="2"/>
        <v>67</v>
      </c>
      <c r="BQ2" s="3">
        <f t="shared" si="2"/>
        <v>68</v>
      </c>
      <c r="BR2" s="3">
        <f t="shared" si="2"/>
        <v>69</v>
      </c>
      <c r="BS2" s="3">
        <f t="shared" si="2"/>
        <v>70</v>
      </c>
      <c r="BT2" s="3">
        <f t="shared" ref="BT2" si="3">COLUMN()-1</f>
        <v>71</v>
      </c>
      <c r="BU2" s="3">
        <f t="shared" ref="BU2:CZ2" si="4">COLUMN()-1</f>
        <v>72</v>
      </c>
      <c r="BV2" s="3">
        <f t="shared" si="4"/>
        <v>73</v>
      </c>
      <c r="BW2" s="3">
        <f t="shared" si="4"/>
        <v>74</v>
      </c>
      <c r="BX2" s="3">
        <f t="shared" si="4"/>
        <v>75</v>
      </c>
      <c r="BY2" s="3">
        <f t="shared" si="4"/>
        <v>76</v>
      </c>
      <c r="BZ2" s="3">
        <f t="shared" si="4"/>
        <v>77</v>
      </c>
      <c r="CA2" s="3">
        <f t="shared" si="4"/>
        <v>78</v>
      </c>
      <c r="CB2" s="3">
        <f t="shared" si="4"/>
        <v>79</v>
      </c>
      <c r="CC2" s="3">
        <f t="shared" si="4"/>
        <v>80</v>
      </c>
      <c r="CD2" s="3">
        <f t="shared" si="4"/>
        <v>81</v>
      </c>
      <c r="CE2" s="3">
        <f t="shared" si="4"/>
        <v>82</v>
      </c>
      <c r="CF2" s="3">
        <f t="shared" si="4"/>
        <v>83</v>
      </c>
      <c r="CG2" s="3">
        <f t="shared" si="4"/>
        <v>84</v>
      </c>
      <c r="CH2" s="3">
        <f t="shared" si="4"/>
        <v>85</v>
      </c>
      <c r="CI2" s="3">
        <f t="shared" si="4"/>
        <v>86</v>
      </c>
      <c r="CJ2" s="3">
        <f t="shared" si="4"/>
        <v>87</v>
      </c>
      <c r="CK2" s="3">
        <f t="shared" si="4"/>
        <v>88</v>
      </c>
      <c r="CL2" s="3">
        <f t="shared" si="4"/>
        <v>89</v>
      </c>
      <c r="CM2" s="3">
        <f t="shared" si="4"/>
        <v>90</v>
      </c>
      <c r="CN2" s="3">
        <f t="shared" si="4"/>
        <v>91</v>
      </c>
      <c r="CO2" s="3">
        <f t="shared" si="4"/>
        <v>92</v>
      </c>
      <c r="CP2" s="3">
        <f t="shared" si="4"/>
        <v>93</v>
      </c>
      <c r="CQ2" s="3">
        <f t="shared" si="4"/>
        <v>94</v>
      </c>
      <c r="CR2" s="3">
        <f t="shared" si="4"/>
        <v>95</v>
      </c>
      <c r="CS2" s="3">
        <f t="shared" si="4"/>
        <v>96</v>
      </c>
      <c r="CT2" s="3">
        <f t="shared" si="4"/>
        <v>97</v>
      </c>
      <c r="CU2" s="3">
        <f t="shared" si="4"/>
        <v>98</v>
      </c>
      <c r="CV2" s="3">
        <f t="shared" si="4"/>
        <v>99</v>
      </c>
      <c r="CW2" s="3">
        <f t="shared" si="4"/>
        <v>100</v>
      </c>
      <c r="CX2" s="3">
        <f t="shared" si="4"/>
        <v>101</v>
      </c>
      <c r="CY2" s="3">
        <f t="shared" si="4"/>
        <v>102</v>
      </c>
      <c r="CZ2" s="3">
        <f t="shared" si="4"/>
        <v>103</v>
      </c>
      <c r="DA2" s="3">
        <f t="shared" ref="DA2:EE2" si="5">COLUMN()-1</f>
        <v>104</v>
      </c>
      <c r="DB2" s="3">
        <f t="shared" si="5"/>
        <v>105</v>
      </c>
      <c r="DC2" s="3">
        <f t="shared" si="5"/>
        <v>106</v>
      </c>
      <c r="DD2" s="3">
        <f t="shared" si="5"/>
        <v>107</v>
      </c>
      <c r="DE2" s="3">
        <f t="shared" si="5"/>
        <v>108</v>
      </c>
      <c r="DF2" s="3">
        <f t="shared" si="5"/>
        <v>109</v>
      </c>
      <c r="DG2" s="3">
        <f t="shared" si="5"/>
        <v>110</v>
      </c>
      <c r="DH2" s="3">
        <f t="shared" si="5"/>
        <v>111</v>
      </c>
      <c r="DI2" s="3">
        <f t="shared" si="5"/>
        <v>112</v>
      </c>
      <c r="DJ2" s="3">
        <f t="shared" si="5"/>
        <v>113</v>
      </c>
      <c r="DK2" s="3">
        <f t="shared" si="5"/>
        <v>114</v>
      </c>
      <c r="DL2" s="3">
        <f t="shared" si="5"/>
        <v>115</v>
      </c>
      <c r="DM2" s="3">
        <f t="shared" si="5"/>
        <v>116</v>
      </c>
      <c r="DN2" s="3">
        <f t="shared" si="5"/>
        <v>117</v>
      </c>
      <c r="DO2" s="3">
        <f t="shared" si="5"/>
        <v>118</v>
      </c>
      <c r="DP2" s="3">
        <f t="shared" si="5"/>
        <v>119</v>
      </c>
      <c r="DQ2" s="3">
        <f t="shared" si="5"/>
        <v>120</v>
      </c>
      <c r="DR2" s="3">
        <f t="shared" si="5"/>
        <v>121</v>
      </c>
      <c r="DS2" s="3">
        <f t="shared" si="5"/>
        <v>122</v>
      </c>
      <c r="DT2" s="3">
        <f t="shared" si="5"/>
        <v>123</v>
      </c>
      <c r="DU2" s="3">
        <f t="shared" si="5"/>
        <v>124</v>
      </c>
      <c r="DV2" s="3">
        <f t="shared" si="5"/>
        <v>125</v>
      </c>
      <c r="DW2" s="3">
        <f t="shared" si="5"/>
        <v>126</v>
      </c>
      <c r="DX2" s="3">
        <f t="shared" si="5"/>
        <v>127</v>
      </c>
      <c r="DY2" s="3">
        <f t="shared" si="5"/>
        <v>128</v>
      </c>
      <c r="DZ2" s="3">
        <f t="shared" si="5"/>
        <v>129</v>
      </c>
      <c r="EA2" s="3">
        <f t="shared" si="5"/>
        <v>130</v>
      </c>
      <c r="EB2" s="3">
        <f t="shared" si="5"/>
        <v>131</v>
      </c>
      <c r="EC2" s="3">
        <f t="shared" si="5"/>
        <v>132</v>
      </c>
      <c r="ED2" s="3">
        <f t="shared" si="5"/>
        <v>133</v>
      </c>
      <c r="EE2" s="3">
        <f t="shared" si="5"/>
        <v>134</v>
      </c>
      <c r="EF2" s="3">
        <f t="shared" ref="EF2" si="6">COLUMN()-1</f>
        <v>135</v>
      </c>
      <c r="EG2" s="3">
        <f t="shared" ref="EG2:EO2" si="7">COLUMN()-1</f>
        <v>136</v>
      </c>
      <c r="EH2" s="3">
        <f t="shared" si="7"/>
        <v>137</v>
      </c>
      <c r="EI2" s="3">
        <f t="shared" si="7"/>
        <v>138</v>
      </c>
      <c r="EJ2" s="3">
        <f t="shared" si="7"/>
        <v>139</v>
      </c>
      <c r="EK2" s="3">
        <f t="shared" si="7"/>
        <v>140</v>
      </c>
      <c r="EL2" s="3">
        <f t="shared" si="7"/>
        <v>141</v>
      </c>
      <c r="EM2" s="3">
        <f t="shared" si="7"/>
        <v>142</v>
      </c>
      <c r="EN2" s="3">
        <f t="shared" si="7"/>
        <v>143</v>
      </c>
      <c r="EO2" s="3">
        <f t="shared" si="7"/>
        <v>144</v>
      </c>
    </row>
    <row r="3" spans="1:148" x14ac:dyDescent="0.15">
      <c r="A3" s="3" t="s">
        <v>61</v>
      </c>
      <c r="B3" s="4" t="s">
        <v>62</v>
      </c>
      <c r="C3" s="4" t="s">
        <v>63</v>
      </c>
      <c r="D3" s="4" t="s">
        <v>64</v>
      </c>
      <c r="E3" s="4" t="s">
        <v>65</v>
      </c>
      <c r="F3" s="4" t="s">
        <v>66</v>
      </c>
      <c r="G3" s="4" t="s">
        <v>67</v>
      </c>
      <c r="H3" s="79" t="s">
        <v>68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  <c r="Y3" s="77" t="s">
        <v>26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39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8" x14ac:dyDescent="0.15">
      <c r="A4" s="3" t="s">
        <v>69</v>
      </c>
      <c r="B4" s="5"/>
      <c r="C4" s="5"/>
      <c r="D4" s="5"/>
      <c r="E4" s="5"/>
      <c r="F4" s="5"/>
      <c r="G4" s="5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/>
      <c r="Y4" s="78" t="s">
        <v>70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71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72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73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74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75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76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77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78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79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80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8" x14ac:dyDescent="0.15">
      <c r="A5" s="3" t="s">
        <v>81</v>
      </c>
      <c r="B5" s="6"/>
      <c r="C5" s="6"/>
      <c r="D5" s="6"/>
      <c r="E5" s="6"/>
      <c r="F5" s="6"/>
      <c r="G5" s="6"/>
      <c r="H5" s="7" t="s">
        <v>82</v>
      </c>
      <c r="I5" s="7" t="s">
        <v>83</v>
      </c>
      <c r="J5" s="7" t="s">
        <v>84</v>
      </c>
      <c r="K5" s="7" t="s">
        <v>85</v>
      </c>
      <c r="L5" s="7" t="s">
        <v>86</v>
      </c>
      <c r="M5" s="7" t="s">
        <v>5</v>
      </c>
      <c r="N5" s="7" t="s">
        <v>87</v>
      </c>
      <c r="O5" s="7" t="s">
        <v>88</v>
      </c>
      <c r="P5" s="7" t="s">
        <v>89</v>
      </c>
      <c r="Q5" s="7" t="s">
        <v>90</v>
      </c>
      <c r="R5" s="7" t="s">
        <v>91</v>
      </c>
      <c r="S5" s="7" t="s">
        <v>92</v>
      </c>
      <c r="T5" s="7" t="s">
        <v>93</v>
      </c>
      <c r="U5" s="7" t="s">
        <v>94</v>
      </c>
      <c r="V5" s="7" t="s">
        <v>95</v>
      </c>
      <c r="W5" s="7" t="s">
        <v>96</v>
      </c>
      <c r="X5" s="7" t="s">
        <v>97</v>
      </c>
      <c r="Y5" s="7" t="s">
        <v>98</v>
      </c>
      <c r="Z5" s="7" t="s">
        <v>99</v>
      </c>
      <c r="AA5" s="7" t="s">
        <v>100</v>
      </c>
      <c r="AB5" s="7" t="s">
        <v>101</v>
      </c>
      <c r="AC5" s="7" t="s">
        <v>102</v>
      </c>
      <c r="AD5" s="7" t="s">
        <v>103</v>
      </c>
      <c r="AE5" s="7" t="s">
        <v>104</v>
      </c>
      <c r="AF5" s="7" t="s">
        <v>105</v>
      </c>
      <c r="AG5" s="7" t="s">
        <v>106</v>
      </c>
      <c r="AH5" s="7" t="s">
        <v>107</v>
      </c>
      <c r="AI5" s="7" t="s">
        <v>47</v>
      </c>
      <c r="AJ5" s="7" t="s">
        <v>98</v>
      </c>
      <c r="AK5" s="7" t="s">
        <v>99</v>
      </c>
      <c r="AL5" s="7" t="s">
        <v>100</v>
      </c>
      <c r="AM5" s="7" t="s">
        <v>101</v>
      </c>
      <c r="AN5" s="7" t="s">
        <v>102</v>
      </c>
      <c r="AO5" s="7" t="s">
        <v>103</v>
      </c>
      <c r="AP5" s="7" t="s">
        <v>104</v>
      </c>
      <c r="AQ5" s="7" t="s">
        <v>105</v>
      </c>
      <c r="AR5" s="7" t="s">
        <v>106</v>
      </c>
      <c r="AS5" s="7" t="s">
        <v>107</v>
      </c>
      <c r="AT5" s="7" t="s">
        <v>47</v>
      </c>
      <c r="AU5" s="7" t="s">
        <v>98</v>
      </c>
      <c r="AV5" s="7" t="s">
        <v>99</v>
      </c>
      <c r="AW5" s="7" t="s">
        <v>100</v>
      </c>
      <c r="AX5" s="7" t="s">
        <v>101</v>
      </c>
      <c r="AY5" s="7" t="s">
        <v>102</v>
      </c>
      <c r="AZ5" s="7" t="s">
        <v>103</v>
      </c>
      <c r="BA5" s="7" t="s">
        <v>104</v>
      </c>
      <c r="BB5" s="7" t="s">
        <v>105</v>
      </c>
      <c r="BC5" s="7" t="s">
        <v>106</v>
      </c>
      <c r="BD5" s="7" t="s">
        <v>107</v>
      </c>
      <c r="BE5" s="7" t="s">
        <v>47</v>
      </c>
      <c r="BF5" s="7" t="s">
        <v>98</v>
      </c>
      <c r="BG5" s="7" t="s">
        <v>99</v>
      </c>
      <c r="BH5" s="7" t="s">
        <v>100</v>
      </c>
      <c r="BI5" s="7" t="s">
        <v>101</v>
      </c>
      <c r="BJ5" s="7" t="s">
        <v>102</v>
      </c>
      <c r="BK5" s="7" t="s">
        <v>103</v>
      </c>
      <c r="BL5" s="7" t="s">
        <v>104</v>
      </c>
      <c r="BM5" s="7" t="s">
        <v>105</v>
      </c>
      <c r="BN5" s="7" t="s">
        <v>106</v>
      </c>
      <c r="BO5" s="7" t="s">
        <v>107</v>
      </c>
      <c r="BP5" s="7" t="s">
        <v>47</v>
      </c>
      <c r="BQ5" s="7" t="s">
        <v>98</v>
      </c>
      <c r="BR5" s="7" t="s">
        <v>99</v>
      </c>
      <c r="BS5" s="7" t="s">
        <v>100</v>
      </c>
      <c r="BT5" s="7" t="s">
        <v>101</v>
      </c>
      <c r="BU5" s="7" t="s">
        <v>102</v>
      </c>
      <c r="BV5" s="7" t="s">
        <v>103</v>
      </c>
      <c r="BW5" s="7" t="s">
        <v>104</v>
      </c>
      <c r="BX5" s="7" t="s">
        <v>105</v>
      </c>
      <c r="BY5" s="7" t="s">
        <v>106</v>
      </c>
      <c r="BZ5" s="7" t="s">
        <v>107</v>
      </c>
      <c r="CA5" s="7" t="s">
        <v>47</v>
      </c>
      <c r="CB5" s="7" t="s">
        <v>98</v>
      </c>
      <c r="CC5" s="7" t="s">
        <v>99</v>
      </c>
      <c r="CD5" s="7" t="s">
        <v>100</v>
      </c>
      <c r="CE5" s="7" t="s">
        <v>101</v>
      </c>
      <c r="CF5" s="7" t="s">
        <v>102</v>
      </c>
      <c r="CG5" s="7" t="s">
        <v>103</v>
      </c>
      <c r="CH5" s="7" t="s">
        <v>104</v>
      </c>
      <c r="CI5" s="7" t="s">
        <v>105</v>
      </c>
      <c r="CJ5" s="7" t="s">
        <v>106</v>
      </c>
      <c r="CK5" s="7" t="s">
        <v>107</v>
      </c>
      <c r="CL5" s="7" t="s">
        <v>47</v>
      </c>
      <c r="CM5" s="7" t="s">
        <v>98</v>
      </c>
      <c r="CN5" s="7" t="s">
        <v>99</v>
      </c>
      <c r="CO5" s="7" t="s">
        <v>100</v>
      </c>
      <c r="CP5" s="7" t="s">
        <v>101</v>
      </c>
      <c r="CQ5" s="7" t="s">
        <v>102</v>
      </c>
      <c r="CR5" s="7" t="s">
        <v>103</v>
      </c>
      <c r="CS5" s="7" t="s">
        <v>104</v>
      </c>
      <c r="CT5" s="7" t="s">
        <v>105</v>
      </c>
      <c r="CU5" s="7" t="s">
        <v>106</v>
      </c>
      <c r="CV5" s="7" t="s">
        <v>107</v>
      </c>
      <c r="CW5" s="7" t="s">
        <v>47</v>
      </c>
      <c r="CX5" s="7" t="s">
        <v>98</v>
      </c>
      <c r="CY5" s="7" t="s">
        <v>99</v>
      </c>
      <c r="CZ5" s="7" t="s">
        <v>100</v>
      </c>
      <c r="DA5" s="7" t="s">
        <v>101</v>
      </c>
      <c r="DB5" s="7" t="s">
        <v>102</v>
      </c>
      <c r="DC5" s="7" t="s">
        <v>103</v>
      </c>
      <c r="DD5" s="7" t="s">
        <v>104</v>
      </c>
      <c r="DE5" s="7" t="s">
        <v>105</v>
      </c>
      <c r="DF5" s="7" t="s">
        <v>106</v>
      </c>
      <c r="DG5" s="7" t="s">
        <v>107</v>
      </c>
      <c r="DH5" s="7" t="s">
        <v>47</v>
      </c>
      <c r="DI5" s="7" t="s">
        <v>98</v>
      </c>
      <c r="DJ5" s="7" t="s">
        <v>99</v>
      </c>
      <c r="DK5" s="7" t="s">
        <v>100</v>
      </c>
      <c r="DL5" s="7" t="s">
        <v>101</v>
      </c>
      <c r="DM5" s="7" t="s">
        <v>102</v>
      </c>
      <c r="DN5" s="7" t="s">
        <v>103</v>
      </c>
      <c r="DO5" s="7" t="s">
        <v>104</v>
      </c>
      <c r="DP5" s="7" t="s">
        <v>105</v>
      </c>
      <c r="DQ5" s="7" t="s">
        <v>106</v>
      </c>
      <c r="DR5" s="7" t="s">
        <v>107</v>
      </c>
      <c r="DS5" s="7" t="s">
        <v>47</v>
      </c>
      <c r="DT5" s="7" t="s">
        <v>98</v>
      </c>
      <c r="DU5" s="7" t="s">
        <v>99</v>
      </c>
      <c r="DV5" s="7" t="s">
        <v>100</v>
      </c>
      <c r="DW5" s="7" t="s">
        <v>101</v>
      </c>
      <c r="DX5" s="7" t="s">
        <v>102</v>
      </c>
      <c r="DY5" s="7" t="s">
        <v>103</v>
      </c>
      <c r="DZ5" s="7" t="s">
        <v>104</v>
      </c>
      <c r="EA5" s="7" t="s">
        <v>105</v>
      </c>
      <c r="EB5" s="7" t="s">
        <v>106</v>
      </c>
      <c r="EC5" s="7" t="s">
        <v>107</v>
      </c>
      <c r="ED5" s="7" t="s">
        <v>47</v>
      </c>
      <c r="EE5" s="7" t="s">
        <v>98</v>
      </c>
      <c r="EF5" s="7" t="s">
        <v>99</v>
      </c>
      <c r="EG5" s="7" t="s">
        <v>100</v>
      </c>
      <c r="EH5" s="7" t="s">
        <v>101</v>
      </c>
      <c r="EI5" s="7" t="s">
        <v>102</v>
      </c>
      <c r="EJ5" s="7" t="s">
        <v>103</v>
      </c>
      <c r="EK5" s="7" t="s">
        <v>104</v>
      </c>
      <c r="EL5" s="7" t="s">
        <v>105</v>
      </c>
      <c r="EM5" s="7" t="s">
        <v>106</v>
      </c>
      <c r="EN5" s="7" t="s">
        <v>107</v>
      </c>
      <c r="EO5" s="7" t="s">
        <v>47</v>
      </c>
    </row>
    <row r="6" spans="1:148" s="1" customFormat="1" x14ac:dyDescent="0.15">
      <c r="A6" s="3" t="s">
        <v>108</v>
      </c>
      <c r="B6" s="8">
        <f>B7</f>
        <v>2016</v>
      </c>
      <c r="C6" s="8">
        <f t="shared" ref="C6" si="8">C7</f>
        <v>122173</v>
      </c>
      <c r="D6" s="8">
        <f t="shared" ref="D6:X6" si="9">D7</f>
        <v>46</v>
      </c>
      <c r="E6" s="8">
        <f t="shared" si="9"/>
        <v>17</v>
      </c>
      <c r="F6" s="8">
        <f t="shared" si="9"/>
        <v>4</v>
      </c>
      <c r="G6" s="8">
        <f t="shared" si="9"/>
        <v>0</v>
      </c>
      <c r="H6" s="8" t="str">
        <f t="shared" si="9"/>
        <v>千葉県　柏市</v>
      </c>
      <c r="I6" s="8" t="str">
        <f t="shared" si="9"/>
        <v>法適用</v>
      </c>
      <c r="J6" s="8" t="str">
        <f t="shared" si="9"/>
        <v>下水道事業</v>
      </c>
      <c r="K6" s="8" t="str">
        <f t="shared" si="9"/>
        <v>特定環境保全公共下水道</v>
      </c>
      <c r="L6" s="8" t="str">
        <f t="shared" si="9"/>
        <v>D2</v>
      </c>
      <c r="M6" s="8">
        <f t="shared" si="9"/>
        <v>0</v>
      </c>
      <c r="N6" s="12" t="str">
        <f t="shared" si="9"/>
        <v>-</v>
      </c>
      <c r="O6" s="12">
        <f t="shared" si="9"/>
        <v>73.8</v>
      </c>
      <c r="P6" s="12">
        <f t="shared" si="9"/>
        <v>0.4</v>
      </c>
      <c r="Q6" s="12">
        <f t="shared" si="9"/>
        <v>82.63</v>
      </c>
      <c r="R6" s="12">
        <f t="shared" si="9"/>
        <v>2314</v>
      </c>
      <c r="S6" s="12">
        <f t="shared" si="9"/>
        <v>412690</v>
      </c>
      <c r="T6" s="12">
        <f t="shared" si="9"/>
        <v>114.74</v>
      </c>
      <c r="U6" s="12">
        <f t="shared" si="9"/>
        <v>3596.74</v>
      </c>
      <c r="V6" s="12">
        <f t="shared" si="9"/>
        <v>1647</v>
      </c>
      <c r="W6" s="12">
        <f t="shared" si="9"/>
        <v>1.44</v>
      </c>
      <c r="X6" s="12">
        <f t="shared" si="9"/>
        <v>1143.75</v>
      </c>
      <c r="Y6" s="16" t="str">
        <f>IF(Y7="",NA(),Y7)</f>
        <v>-</v>
      </c>
      <c r="Z6" s="16" t="str">
        <f t="shared" ref="Z6" si="10">IF(Z7="",NA(),Z7)</f>
        <v>-</v>
      </c>
      <c r="AA6" s="16">
        <f t="shared" ref="AA6:AH6" si="11">IF(AA7="",NA(),AA7)</f>
        <v>187.59</v>
      </c>
      <c r="AB6" s="16">
        <f t="shared" si="11"/>
        <v>184.59</v>
      </c>
      <c r="AC6" s="16">
        <f t="shared" si="11"/>
        <v>161.53</v>
      </c>
      <c r="AD6" s="16" t="str">
        <f t="shared" si="11"/>
        <v>-</v>
      </c>
      <c r="AE6" s="16" t="str">
        <f t="shared" si="11"/>
        <v>-</v>
      </c>
      <c r="AF6" s="16">
        <f t="shared" si="11"/>
        <v>101.24</v>
      </c>
      <c r="AG6" s="16">
        <f t="shared" si="11"/>
        <v>100.94</v>
      </c>
      <c r="AH6" s="16">
        <f t="shared" si="11"/>
        <v>100.85</v>
      </c>
      <c r="AI6" s="12" t="str">
        <f>IF(AI7="","",IF(AI7="-","【-】","【"&amp;SUBSTITUTE(TEXT(AI7,"#,##0.00"),"-","△")&amp;"】"))</f>
        <v>【100.66】</v>
      </c>
      <c r="AJ6" s="16" t="str">
        <f>IF(AJ7="",NA(),AJ7)</f>
        <v>-</v>
      </c>
      <c r="AK6" s="16" t="str">
        <f t="shared" ref="AK6" si="12">IF(AK7="",NA(),AK7)</f>
        <v>-</v>
      </c>
      <c r="AL6" s="12">
        <f t="shared" ref="AL6:AS6" si="13">IF(AL7="",NA(),AL7)</f>
        <v>0</v>
      </c>
      <c r="AM6" s="12">
        <f t="shared" si="13"/>
        <v>0</v>
      </c>
      <c r="AN6" s="12">
        <f t="shared" si="13"/>
        <v>0</v>
      </c>
      <c r="AO6" s="16" t="str">
        <f t="shared" si="13"/>
        <v>-</v>
      </c>
      <c r="AP6" s="16" t="str">
        <f t="shared" si="13"/>
        <v>-</v>
      </c>
      <c r="AQ6" s="16">
        <f t="shared" si="13"/>
        <v>184.13</v>
      </c>
      <c r="AR6" s="16">
        <f t="shared" si="13"/>
        <v>101.85</v>
      </c>
      <c r="AS6" s="16">
        <f t="shared" si="13"/>
        <v>110.77</v>
      </c>
      <c r="AT6" s="12" t="str">
        <f>IF(AT7="","",IF(AT7="-","【-】","【"&amp;SUBSTITUTE(TEXT(AT7,"#,##0.00"),"-","△")&amp;"】"))</f>
        <v>【105.22】</v>
      </c>
      <c r="AU6" s="16" t="str">
        <f>IF(AU7="",NA(),AU7)</f>
        <v>-</v>
      </c>
      <c r="AV6" s="16" t="str">
        <f t="shared" ref="AV6" si="14">IF(AV7="",NA(),AV7)</f>
        <v>-</v>
      </c>
      <c r="AW6" s="16">
        <f t="shared" ref="AW6:BD6" si="15">IF(AW7="",NA(),AW7)</f>
        <v>153.63999999999999</v>
      </c>
      <c r="AX6" s="16">
        <f t="shared" si="15"/>
        <v>539.83000000000004</v>
      </c>
      <c r="AY6" s="16">
        <f t="shared" si="15"/>
        <v>619.76</v>
      </c>
      <c r="AZ6" s="16" t="str">
        <f t="shared" si="15"/>
        <v>-</v>
      </c>
      <c r="BA6" s="16" t="str">
        <f t="shared" si="15"/>
        <v>-</v>
      </c>
      <c r="BB6" s="16">
        <f t="shared" si="15"/>
        <v>63.22</v>
      </c>
      <c r="BC6" s="16">
        <f t="shared" si="15"/>
        <v>49.07</v>
      </c>
      <c r="BD6" s="16">
        <f t="shared" si="15"/>
        <v>46.78</v>
      </c>
      <c r="BE6" s="12" t="str">
        <f>IF(BE7="","",IF(BE7="-","【-】","【"&amp;SUBSTITUTE(TEXT(BE7,"#,##0.00"),"-","△")&amp;"】"))</f>
        <v>【54.12】</v>
      </c>
      <c r="BF6" s="16" t="str">
        <f>IF(BF7="",NA(),BF7)</f>
        <v>-</v>
      </c>
      <c r="BG6" s="16" t="str">
        <f t="shared" ref="BG6" si="16">IF(BG7="",NA(),BG7)</f>
        <v>-</v>
      </c>
      <c r="BH6" s="16">
        <f t="shared" ref="BH6:BO6" si="17">IF(BH7="",NA(),BH7)</f>
        <v>445.02</v>
      </c>
      <c r="BI6" s="16">
        <f t="shared" si="17"/>
        <v>404.3</v>
      </c>
      <c r="BJ6" s="16">
        <f t="shared" si="17"/>
        <v>394.93</v>
      </c>
      <c r="BK6" s="16" t="str">
        <f t="shared" si="17"/>
        <v>-</v>
      </c>
      <c r="BL6" s="16" t="str">
        <f t="shared" si="17"/>
        <v>-</v>
      </c>
      <c r="BM6" s="16">
        <f t="shared" si="17"/>
        <v>1436</v>
      </c>
      <c r="BN6" s="16">
        <f t="shared" si="17"/>
        <v>1434.89</v>
      </c>
      <c r="BO6" s="16">
        <f t="shared" si="17"/>
        <v>1298.9100000000001</v>
      </c>
      <c r="BP6" s="12" t="str">
        <f>IF(BP7="","",IF(BP7="-","【-】","【"&amp;SUBSTITUTE(TEXT(BP7,"#,##0.00"),"-","△")&amp;"】"))</f>
        <v>【1,348.09】</v>
      </c>
      <c r="BQ6" s="16" t="str">
        <f>IF(BQ7="",NA(),BQ7)</f>
        <v>-</v>
      </c>
      <c r="BR6" s="16" t="str">
        <f t="shared" ref="BR6" si="18">IF(BR7="",NA(),BR7)</f>
        <v>-</v>
      </c>
      <c r="BS6" s="16">
        <f t="shared" ref="BS6:BZ6" si="19">IF(BS7="",NA(),BS7)</f>
        <v>230.92</v>
      </c>
      <c r="BT6" s="16">
        <f t="shared" si="19"/>
        <v>221.92</v>
      </c>
      <c r="BU6" s="16">
        <f t="shared" si="19"/>
        <v>187.76</v>
      </c>
      <c r="BV6" s="16" t="str">
        <f t="shared" si="19"/>
        <v>-</v>
      </c>
      <c r="BW6" s="16" t="str">
        <f t="shared" si="19"/>
        <v>-</v>
      </c>
      <c r="BX6" s="16">
        <f t="shared" si="19"/>
        <v>66.56</v>
      </c>
      <c r="BY6" s="16">
        <f t="shared" si="19"/>
        <v>66.22</v>
      </c>
      <c r="BZ6" s="16">
        <f t="shared" si="19"/>
        <v>69.87</v>
      </c>
      <c r="CA6" s="12" t="str">
        <f>IF(CA7="","",IF(CA7="-","【-】","【"&amp;SUBSTITUTE(TEXT(CA7,"#,##0.00"),"-","△")&amp;"】"))</f>
        <v>【69.80】</v>
      </c>
      <c r="CB6" s="16" t="str">
        <f>IF(CB7="",NA(),CB7)</f>
        <v>-</v>
      </c>
      <c r="CC6" s="16" t="str">
        <f t="shared" ref="CC6" si="20">IF(CC7="",NA(),CC7)</f>
        <v>-</v>
      </c>
      <c r="CD6" s="16">
        <f t="shared" ref="CD6:CK6" si="21">IF(CD7="",NA(),CD7)</f>
        <v>106.7</v>
      </c>
      <c r="CE6" s="16">
        <f t="shared" si="21"/>
        <v>114.71</v>
      </c>
      <c r="CF6" s="16">
        <f t="shared" si="21"/>
        <v>135.04</v>
      </c>
      <c r="CG6" s="16" t="str">
        <f t="shared" si="21"/>
        <v>-</v>
      </c>
      <c r="CH6" s="16" t="str">
        <f t="shared" si="21"/>
        <v>-</v>
      </c>
      <c r="CI6" s="16">
        <f t="shared" si="21"/>
        <v>244.29</v>
      </c>
      <c r="CJ6" s="16">
        <f t="shared" si="21"/>
        <v>246.72</v>
      </c>
      <c r="CK6" s="16">
        <f t="shared" si="21"/>
        <v>234.96</v>
      </c>
      <c r="CL6" s="12" t="str">
        <f>IF(CL7="","",IF(CL7="-","【-】","【"&amp;SUBSTITUTE(TEXT(CL7,"#,##0.00"),"-","△")&amp;"】"))</f>
        <v>【232.54】</v>
      </c>
      <c r="CM6" s="16" t="str">
        <f>IF(CM7="",NA(),CM7)</f>
        <v>-</v>
      </c>
      <c r="CN6" s="16" t="str">
        <f t="shared" ref="CN6" si="22">IF(CN7="",NA(),CN7)</f>
        <v>-</v>
      </c>
      <c r="CO6" s="16" t="str">
        <f t="shared" ref="CO6:CV6" si="23">IF(CO7="",NA(),CO7)</f>
        <v>-</v>
      </c>
      <c r="CP6" s="16" t="str">
        <f t="shared" si="23"/>
        <v>-</v>
      </c>
      <c r="CQ6" s="16" t="str">
        <f t="shared" si="23"/>
        <v>-</v>
      </c>
      <c r="CR6" s="16" t="str">
        <f t="shared" si="23"/>
        <v>-</v>
      </c>
      <c r="CS6" s="16" t="str">
        <f t="shared" si="23"/>
        <v>-</v>
      </c>
      <c r="CT6" s="16">
        <f t="shared" si="23"/>
        <v>43.58</v>
      </c>
      <c r="CU6" s="16">
        <f t="shared" si="23"/>
        <v>41.35</v>
      </c>
      <c r="CV6" s="16">
        <f t="shared" si="23"/>
        <v>42.9</v>
      </c>
      <c r="CW6" s="12" t="str">
        <f>IF(CW7="","",IF(CW7="-","【-】","【"&amp;SUBSTITUTE(TEXT(CW7,"#,##0.00"),"-","△")&amp;"】"))</f>
        <v>【42.17】</v>
      </c>
      <c r="CX6" s="16" t="str">
        <f>IF(CX7="",NA(),CX7)</f>
        <v>-</v>
      </c>
      <c r="CY6" s="16" t="str">
        <f t="shared" ref="CY6" si="24">IF(CY7="",NA(),CY7)</f>
        <v>-</v>
      </c>
      <c r="CZ6" s="16">
        <f t="shared" ref="CZ6:DG6" si="25">IF(CZ7="",NA(),CZ7)</f>
        <v>100</v>
      </c>
      <c r="DA6" s="16">
        <f t="shared" si="25"/>
        <v>100</v>
      </c>
      <c r="DB6" s="16">
        <f t="shared" si="25"/>
        <v>100</v>
      </c>
      <c r="DC6" s="16" t="str">
        <f t="shared" si="25"/>
        <v>-</v>
      </c>
      <c r="DD6" s="16" t="str">
        <f t="shared" si="25"/>
        <v>-</v>
      </c>
      <c r="DE6" s="16">
        <f t="shared" si="25"/>
        <v>82.35</v>
      </c>
      <c r="DF6" s="16">
        <f t="shared" si="25"/>
        <v>82.9</v>
      </c>
      <c r="DG6" s="16">
        <f t="shared" si="25"/>
        <v>83.5</v>
      </c>
      <c r="DH6" s="12" t="str">
        <f>IF(DH7="","",IF(DH7="-","【-】","【"&amp;SUBSTITUTE(TEXT(DH7,"#,##0.00"),"-","△")&amp;"】"))</f>
        <v>【82.30】</v>
      </c>
      <c r="DI6" s="16" t="str">
        <f>IF(DI7="",NA(),DI7)</f>
        <v>-</v>
      </c>
      <c r="DJ6" s="16" t="str">
        <f t="shared" ref="DJ6" si="26">IF(DJ7="",NA(),DJ7)</f>
        <v>-</v>
      </c>
      <c r="DK6" s="16">
        <f t="shared" ref="DK6:DR6" si="27">IF(DK7="",NA(),DK7)</f>
        <v>2.61</v>
      </c>
      <c r="DL6" s="16">
        <f t="shared" si="27"/>
        <v>5.23</v>
      </c>
      <c r="DM6" s="16">
        <f t="shared" si="27"/>
        <v>7.76</v>
      </c>
      <c r="DN6" s="16" t="str">
        <f t="shared" si="27"/>
        <v>-</v>
      </c>
      <c r="DO6" s="16" t="str">
        <f t="shared" si="27"/>
        <v>-</v>
      </c>
      <c r="DP6" s="16">
        <f t="shared" si="27"/>
        <v>22.34</v>
      </c>
      <c r="DQ6" s="16">
        <f t="shared" si="27"/>
        <v>22.79</v>
      </c>
      <c r="DR6" s="16">
        <f t="shared" si="27"/>
        <v>22.77</v>
      </c>
      <c r="DS6" s="12" t="str">
        <f>IF(DS7="","",IF(DS7="-","【-】","【"&amp;SUBSTITUTE(TEXT(DS7,"#,##0.00"),"-","△")&amp;"】"))</f>
        <v>【23.63】</v>
      </c>
      <c r="DT6" s="16" t="str">
        <f>IF(DT7="",NA(),DT7)</f>
        <v>-</v>
      </c>
      <c r="DU6" s="16" t="str">
        <f t="shared" ref="DU6" si="28">IF(DU7="",NA(),DU7)</f>
        <v>-</v>
      </c>
      <c r="DV6" s="12">
        <f t="shared" ref="DV6:EC6" si="29">IF(DV7="",NA(),DV7)</f>
        <v>0</v>
      </c>
      <c r="DW6" s="12">
        <f t="shared" si="29"/>
        <v>0</v>
      </c>
      <c r="DX6" s="12">
        <f t="shared" si="29"/>
        <v>0</v>
      </c>
      <c r="DY6" s="16" t="str">
        <f t="shared" si="29"/>
        <v>-</v>
      </c>
      <c r="DZ6" s="16" t="str">
        <f t="shared" si="29"/>
        <v>-</v>
      </c>
      <c r="EA6" s="12">
        <f t="shared" si="29"/>
        <v>0</v>
      </c>
      <c r="EB6" s="16">
        <f t="shared" si="29"/>
        <v>0.04</v>
      </c>
      <c r="EC6" s="12">
        <f t="shared" si="29"/>
        <v>0</v>
      </c>
      <c r="ED6" s="12" t="str">
        <f>IF(ED7="","",IF(ED7="-","【-】","【"&amp;SUBSTITUTE(TEXT(ED7,"#,##0.00"),"-","△")&amp;"】"))</f>
        <v>【0.00】</v>
      </c>
      <c r="EE6" s="16" t="str">
        <f>IF(EE7="",NA(),EE7)</f>
        <v>-</v>
      </c>
      <c r="EF6" s="16" t="str">
        <f t="shared" ref="EF6" si="30">IF(EF7="",NA(),EF7)</f>
        <v>-</v>
      </c>
      <c r="EG6" s="12">
        <f t="shared" ref="EG6:EN6" si="31">IF(EG7="",NA(),EG7)</f>
        <v>0</v>
      </c>
      <c r="EH6" s="12">
        <f t="shared" si="31"/>
        <v>0</v>
      </c>
      <c r="EI6" s="12">
        <f t="shared" si="31"/>
        <v>0</v>
      </c>
      <c r="EJ6" s="16" t="str">
        <f t="shared" si="31"/>
        <v>-</v>
      </c>
      <c r="EK6" s="16" t="str">
        <f t="shared" si="31"/>
        <v>-</v>
      </c>
      <c r="EL6" s="16">
        <f t="shared" si="31"/>
        <v>0.04</v>
      </c>
      <c r="EM6" s="16">
        <f t="shared" si="31"/>
        <v>7.0000000000000007E-2</v>
      </c>
      <c r="EN6" s="16">
        <f t="shared" si="31"/>
        <v>0.09</v>
      </c>
      <c r="EO6" s="12" t="str">
        <f>IF(EO7="","",IF(EO7="-","【-】","【"&amp;SUBSTITUTE(TEXT(EO7,"#,##0.00"),"-","△")&amp;"】"))</f>
        <v>【0.09】</v>
      </c>
    </row>
    <row r="7" spans="1:148" s="1" customFormat="1" x14ac:dyDescent="0.15">
      <c r="A7" s="3"/>
      <c r="B7" s="9">
        <v>2016</v>
      </c>
      <c r="C7" s="9">
        <v>122173</v>
      </c>
      <c r="D7" s="9">
        <v>46</v>
      </c>
      <c r="E7" s="9">
        <v>17</v>
      </c>
      <c r="F7" s="9">
        <v>4</v>
      </c>
      <c r="G7" s="9">
        <v>0</v>
      </c>
      <c r="H7" s="9" t="s">
        <v>109</v>
      </c>
      <c r="I7" s="9" t="s">
        <v>110</v>
      </c>
      <c r="J7" s="9" t="s">
        <v>111</v>
      </c>
      <c r="K7" s="9" t="s">
        <v>112</v>
      </c>
      <c r="L7" s="9" t="s">
        <v>113</v>
      </c>
      <c r="M7" s="9"/>
      <c r="N7" s="13" t="s">
        <v>114</v>
      </c>
      <c r="O7" s="13">
        <v>73.8</v>
      </c>
      <c r="P7" s="13">
        <v>0.4</v>
      </c>
      <c r="Q7" s="13">
        <v>82.63</v>
      </c>
      <c r="R7" s="13">
        <v>2314</v>
      </c>
      <c r="S7" s="13">
        <v>412690</v>
      </c>
      <c r="T7" s="13">
        <v>114.74</v>
      </c>
      <c r="U7" s="13">
        <v>3596.74</v>
      </c>
      <c r="V7" s="13">
        <v>1647</v>
      </c>
      <c r="W7" s="13">
        <v>1.44</v>
      </c>
      <c r="X7" s="13">
        <v>1143.75</v>
      </c>
      <c r="Y7" s="13" t="s">
        <v>114</v>
      </c>
      <c r="Z7" s="13" t="s">
        <v>114</v>
      </c>
      <c r="AA7" s="13">
        <v>187.59</v>
      </c>
      <c r="AB7" s="13">
        <v>184.59</v>
      </c>
      <c r="AC7" s="13">
        <v>161.53</v>
      </c>
      <c r="AD7" s="13" t="s">
        <v>114</v>
      </c>
      <c r="AE7" s="13" t="s">
        <v>114</v>
      </c>
      <c r="AF7" s="13">
        <v>101.24</v>
      </c>
      <c r="AG7" s="13">
        <v>100.94</v>
      </c>
      <c r="AH7" s="13">
        <v>100.85</v>
      </c>
      <c r="AI7" s="13">
        <v>100.66</v>
      </c>
      <c r="AJ7" s="13" t="s">
        <v>114</v>
      </c>
      <c r="AK7" s="13" t="s">
        <v>114</v>
      </c>
      <c r="AL7" s="13">
        <v>0</v>
      </c>
      <c r="AM7" s="13">
        <v>0</v>
      </c>
      <c r="AN7" s="13">
        <v>0</v>
      </c>
      <c r="AO7" s="13" t="s">
        <v>114</v>
      </c>
      <c r="AP7" s="13" t="s">
        <v>114</v>
      </c>
      <c r="AQ7" s="13">
        <v>184.13</v>
      </c>
      <c r="AR7" s="13">
        <v>101.85</v>
      </c>
      <c r="AS7" s="13">
        <v>110.77</v>
      </c>
      <c r="AT7" s="13">
        <v>105.22</v>
      </c>
      <c r="AU7" s="13" t="s">
        <v>114</v>
      </c>
      <c r="AV7" s="13" t="s">
        <v>114</v>
      </c>
      <c r="AW7" s="13">
        <v>153.63999999999999</v>
      </c>
      <c r="AX7" s="13">
        <v>539.83000000000004</v>
      </c>
      <c r="AY7" s="13">
        <v>619.76</v>
      </c>
      <c r="AZ7" s="13" t="s">
        <v>114</v>
      </c>
      <c r="BA7" s="13" t="s">
        <v>114</v>
      </c>
      <c r="BB7" s="13">
        <v>63.22</v>
      </c>
      <c r="BC7" s="13">
        <v>49.07</v>
      </c>
      <c r="BD7" s="13">
        <v>46.78</v>
      </c>
      <c r="BE7" s="13">
        <v>54.12</v>
      </c>
      <c r="BF7" s="13" t="s">
        <v>114</v>
      </c>
      <c r="BG7" s="13" t="s">
        <v>114</v>
      </c>
      <c r="BH7" s="13">
        <v>445.02</v>
      </c>
      <c r="BI7" s="13">
        <v>404.3</v>
      </c>
      <c r="BJ7" s="13">
        <v>394.93</v>
      </c>
      <c r="BK7" s="13" t="s">
        <v>114</v>
      </c>
      <c r="BL7" s="13" t="s">
        <v>114</v>
      </c>
      <c r="BM7" s="13">
        <v>1436</v>
      </c>
      <c r="BN7" s="13">
        <v>1434.89</v>
      </c>
      <c r="BO7" s="13">
        <v>1298.9100000000001</v>
      </c>
      <c r="BP7" s="13">
        <v>1348.09</v>
      </c>
      <c r="BQ7" s="13" t="s">
        <v>114</v>
      </c>
      <c r="BR7" s="13" t="s">
        <v>114</v>
      </c>
      <c r="BS7" s="13">
        <v>230.92</v>
      </c>
      <c r="BT7" s="13">
        <v>221.92</v>
      </c>
      <c r="BU7" s="13">
        <v>187.76</v>
      </c>
      <c r="BV7" s="13" t="s">
        <v>114</v>
      </c>
      <c r="BW7" s="13" t="s">
        <v>114</v>
      </c>
      <c r="BX7" s="13">
        <v>66.56</v>
      </c>
      <c r="BY7" s="13">
        <v>66.22</v>
      </c>
      <c r="BZ7" s="13">
        <v>69.87</v>
      </c>
      <c r="CA7" s="13">
        <v>69.8</v>
      </c>
      <c r="CB7" s="13" t="s">
        <v>114</v>
      </c>
      <c r="CC7" s="13" t="s">
        <v>114</v>
      </c>
      <c r="CD7" s="13">
        <v>106.7</v>
      </c>
      <c r="CE7" s="13">
        <v>114.71</v>
      </c>
      <c r="CF7" s="13">
        <v>135.04</v>
      </c>
      <c r="CG7" s="13" t="s">
        <v>114</v>
      </c>
      <c r="CH7" s="13" t="s">
        <v>114</v>
      </c>
      <c r="CI7" s="13">
        <v>244.29</v>
      </c>
      <c r="CJ7" s="13">
        <v>246.72</v>
      </c>
      <c r="CK7" s="13">
        <v>234.96</v>
      </c>
      <c r="CL7" s="13">
        <v>232.54</v>
      </c>
      <c r="CM7" s="13" t="s">
        <v>114</v>
      </c>
      <c r="CN7" s="13" t="s">
        <v>114</v>
      </c>
      <c r="CO7" s="13" t="s">
        <v>114</v>
      </c>
      <c r="CP7" s="13" t="s">
        <v>114</v>
      </c>
      <c r="CQ7" s="13" t="s">
        <v>114</v>
      </c>
      <c r="CR7" s="13" t="s">
        <v>114</v>
      </c>
      <c r="CS7" s="13" t="s">
        <v>114</v>
      </c>
      <c r="CT7" s="13">
        <v>43.58</v>
      </c>
      <c r="CU7" s="13">
        <v>41.35</v>
      </c>
      <c r="CV7" s="13">
        <v>42.9</v>
      </c>
      <c r="CW7" s="13">
        <v>42.17</v>
      </c>
      <c r="CX7" s="13" t="s">
        <v>114</v>
      </c>
      <c r="CY7" s="13" t="s">
        <v>114</v>
      </c>
      <c r="CZ7" s="13">
        <v>100</v>
      </c>
      <c r="DA7" s="13">
        <v>100</v>
      </c>
      <c r="DB7" s="13">
        <v>100</v>
      </c>
      <c r="DC7" s="13" t="s">
        <v>114</v>
      </c>
      <c r="DD7" s="13" t="s">
        <v>114</v>
      </c>
      <c r="DE7" s="13">
        <v>82.35</v>
      </c>
      <c r="DF7" s="13">
        <v>82.9</v>
      </c>
      <c r="DG7" s="13">
        <v>83.5</v>
      </c>
      <c r="DH7" s="13">
        <v>82.3</v>
      </c>
      <c r="DI7" s="13" t="s">
        <v>114</v>
      </c>
      <c r="DJ7" s="13" t="s">
        <v>114</v>
      </c>
      <c r="DK7" s="13">
        <v>2.61</v>
      </c>
      <c r="DL7" s="13">
        <v>5.23</v>
      </c>
      <c r="DM7" s="13">
        <v>7.76</v>
      </c>
      <c r="DN7" s="13" t="s">
        <v>114</v>
      </c>
      <c r="DO7" s="13" t="s">
        <v>114</v>
      </c>
      <c r="DP7" s="13">
        <v>22.34</v>
      </c>
      <c r="DQ7" s="13">
        <v>22.79</v>
      </c>
      <c r="DR7" s="13">
        <v>22.77</v>
      </c>
      <c r="DS7" s="13">
        <v>23.63</v>
      </c>
      <c r="DT7" s="13" t="s">
        <v>114</v>
      </c>
      <c r="DU7" s="13" t="s">
        <v>114</v>
      </c>
      <c r="DV7" s="13">
        <v>0</v>
      </c>
      <c r="DW7" s="13">
        <v>0</v>
      </c>
      <c r="DX7" s="13">
        <v>0</v>
      </c>
      <c r="DY7" s="13" t="s">
        <v>114</v>
      </c>
      <c r="DZ7" s="13" t="s">
        <v>114</v>
      </c>
      <c r="EA7" s="13">
        <v>0</v>
      </c>
      <c r="EB7" s="13">
        <v>0.04</v>
      </c>
      <c r="EC7" s="13">
        <v>0</v>
      </c>
      <c r="ED7" s="13">
        <v>0</v>
      </c>
      <c r="EE7" s="13" t="s">
        <v>114</v>
      </c>
      <c r="EF7" s="13" t="s">
        <v>114</v>
      </c>
      <c r="EG7" s="13">
        <v>0</v>
      </c>
      <c r="EH7" s="13">
        <v>0</v>
      </c>
      <c r="EI7" s="13">
        <v>0</v>
      </c>
      <c r="EJ7" s="13" t="s">
        <v>114</v>
      </c>
      <c r="EK7" s="13" t="s">
        <v>114</v>
      </c>
      <c r="EL7" s="13">
        <v>0.04</v>
      </c>
      <c r="EM7" s="13">
        <v>7.0000000000000007E-2</v>
      </c>
      <c r="EN7" s="13">
        <v>0.09</v>
      </c>
      <c r="EO7" s="13">
        <v>0.09</v>
      </c>
    </row>
    <row r="8" spans="1:148" x14ac:dyDescent="0.15"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</row>
    <row r="9" spans="1:148" x14ac:dyDescent="0.15">
      <c r="A9" s="10"/>
      <c r="B9" s="10" t="s">
        <v>115</v>
      </c>
      <c r="C9" s="10" t="s">
        <v>116</v>
      </c>
      <c r="D9" s="10" t="s">
        <v>117</v>
      </c>
      <c r="E9" s="10" t="s">
        <v>118</v>
      </c>
      <c r="F9" s="10" t="s">
        <v>119</v>
      </c>
      <c r="R9" s="14"/>
      <c r="Y9" s="14"/>
      <c r="Z9" s="14"/>
      <c r="AA9" s="14"/>
      <c r="AB9" s="14"/>
      <c r="AC9" s="14"/>
      <c r="AD9" s="14"/>
      <c r="AE9" s="14"/>
      <c r="AF9" s="14"/>
      <c r="AG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D9" s="14"/>
      <c r="EE9" s="14"/>
      <c r="EF9" s="14"/>
      <c r="EG9" s="14"/>
      <c r="EH9" s="14"/>
      <c r="EI9" s="14"/>
      <c r="EJ9" s="14"/>
      <c r="EK9" s="14"/>
      <c r="EL9" s="14"/>
      <c r="EM9" s="14"/>
    </row>
    <row r="10" spans="1:148" x14ac:dyDescent="0.15">
      <c r="A10" s="10" t="s">
        <v>62</v>
      </c>
      <c r="B10" s="11">
        <f>DATEVALUE($B$6-4&amp;"年1月1日")</f>
        <v>40909</v>
      </c>
      <c r="C10" s="11">
        <f>DATEVALUE($B$6-3&amp;"年1月1日")</f>
        <v>41275</v>
      </c>
      <c r="D10" s="11">
        <f>DATEVALUE($B$6-2&amp;"年1月1日")</f>
        <v>41640</v>
      </c>
      <c r="E10" s="11">
        <f>DATEVALUE($B$6-1&amp;"年1月1日")</f>
        <v>42005</v>
      </c>
      <c r="F10" s="11">
        <f>DATEVALUE($B$6&amp;"年1月1日")</f>
        <v>42370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20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testserver</cp:lastModifiedBy>
  <cp:lastPrinted>2018-01-30T01:52:00Z</cp:lastPrinted>
  <dcterms:created xsi:type="dcterms:W3CDTF">2017-12-25T01:55:00Z</dcterms:created>
  <dcterms:modified xsi:type="dcterms:W3CDTF">2018-02-20T07:48:10Z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