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6経営比較分析表\20180125-経営比較分析表分析等依頼\03 団体→県\"/>
    </mc:Choice>
  </mc:AlternateContent>
  <workbookProtection workbookPassword="B319" lockStructure="1"/>
  <bookViews>
    <workbookView xWindow="930" yWindow="0" windowWidth="23040" windowHeight="9090"/>
  </bookViews>
  <sheets>
    <sheet name="法適用_水道事業" sheetId="4" r:id="rId1"/>
    <sheet name="データ" sheetId="5" state="hidden" r:id="rId2"/>
  </sheets>
  <calcPr calcId="162913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F85" i="4" s="1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W10" i="4" s="1"/>
  <c r="P6" i="5"/>
  <c r="P10" i="4" s="1"/>
  <c r="O6" i="5"/>
  <c r="N6" i="5"/>
  <c r="M6" i="5"/>
  <c r="L6" i="5"/>
  <c r="K6" i="5"/>
  <c r="J6" i="5"/>
  <c r="I6" i="5"/>
  <c r="B8" i="4" s="1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G85" i="4"/>
  <c r="E85" i="4"/>
  <c r="BB10" i="4"/>
  <c r="AT10" i="4"/>
  <c r="AL10" i="4"/>
  <c r="I10" i="4"/>
  <c r="B10" i="4"/>
  <c r="BB8" i="4"/>
  <c r="AT8" i="4"/>
  <c r="AL8" i="4"/>
  <c r="W8" i="4"/>
  <c r="P8" i="4"/>
  <c r="I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<sst xmlns="http://schemas.openxmlformats.org/spreadsheetml/2006/main" count="232" uniqueCount="120">
  <si>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</si>
  <si>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</si>
  <si>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</si>
  <si>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</si>
  <si>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</si>
  <si>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</si>
  <si>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</si>
  <si>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</si>
  <si>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</si>
  <si>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</si>
  <si>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</si>
  <si>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</si>
  <si>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</si>
  <si>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</si>
  <si>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</si>
  <si>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</si>
  <si>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現在給水人口(人)</t>
    <phoneticPr fontId="7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</si>
  <si>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7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</si>
  <si>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</si>
  <si>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</si>
  <si>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</si>
  <si>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</si>
  <si>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</si>
  <si>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</si>
  <si>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</si>
  <si>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</si>
  <si>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「経常損益」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</si>
  <si>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</si>
  <si>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</si>
  <si>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</si>
  <si>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</si>
  <si>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</si>
  <si>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</si>
  <si>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</si>
  <si>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</si>
  <si>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</si>
  <si>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</si>
  <si>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</si>
  <si>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「管路の経年化の状況」</t>
    <rPh sb="1" eb="3">
      <t>カンロ</t>
    </rPh>
    <rPh sb="4" eb="7">
      <t>ケイネンカ</t>
    </rPh>
    <rPh sb="8" eb="10">
      <t>ジョウキョウ</t>
    </rPh>
    <phoneticPr fontId="7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</si>
  <si>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7"/>
  </si>
  <si>
    <t>※　平成24年度から平成25年度における各指標の類似団体平均値は、当時の事業数を基に算出していますが、管路経年化率及び管路更新率については、平成26年度の事業数を基に類似団体平均値を算出しています。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カンロ</t>
    </rPh>
    <rPh sb="53" eb="56">
      <t>ケイネンカ</t>
    </rPh>
    <rPh sb="56" eb="57">
      <t>リツ</t>
    </rPh>
    <rPh sb="57" eb="58">
      <t>オヨ</t>
    </rPh>
    <rPh sb="59" eb="61">
      <t>カンロ</t>
    </rPh>
    <rPh sb="61" eb="63">
      <t>コウシン</t>
    </rPh>
    <rPh sb="63" eb="64">
      <t>リツ</t>
    </rPh>
    <rPh sb="70" eb="72">
      <t>ヘイセイ</t>
    </rPh>
    <rPh sb="74" eb="76">
      <t>ネンド</t>
    </rPh>
    <rPh sb="77" eb="79">
      <t>ジギョウ</t>
    </rPh>
    <rPh sb="79" eb="80">
      <t>スウ</t>
    </rPh>
    <rPh sb="81" eb="82">
      <t>モト</t>
    </rPh>
    <rPh sb="83" eb="85">
      <t>ルイジ</t>
    </rPh>
    <rPh sb="85" eb="87">
      <t>ダンタイ</t>
    </rPh>
    <rPh sb="87" eb="89">
      <t>ヘイキン</t>
    </rPh>
    <rPh sb="89" eb="90">
      <t>アタイ</t>
    </rPh>
    <rPh sb="91" eb="93">
      <t>サンシュツ</t>
    </rPh>
    <phoneticPr fontId="3"/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</si>
  <si>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</si>
  <si>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</si>
  <si>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</si>
  <si>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</si>
  <si>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</si>
  <si>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</si>
  <si>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</si>
  <si>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</si>
  <si>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</si>
  <si>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</si>
  <si>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</si>
  <si>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</si>
  <si>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</si>
  <si>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</si>
  <si>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</si>
  <si>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</si>
  <si>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</si>
  <si>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</si>
  <si>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</si>
  <si>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</si>
  <si>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</si>
  <si>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</si>
  <si>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</si>
  <si>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</si>
  <si>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</si>
  <si>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①経常収支比率(％)</t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</si>
  <si>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</si>
  <si>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</si>
  <si>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7"/>
  </si>
  <si>
    <t>⑤料金回収率(％)</t>
    <rPh sb="1" eb="3">
      <t>リョウキン</t>
    </rPh>
    <rPh sb="3" eb="5">
      <t>カイシュウ</t>
    </rPh>
    <rPh sb="5" eb="6">
      <t>リツ</t>
    </rPh>
    <phoneticPr fontId="7"/>
  </si>
  <si>
    <t>⑥給水原価(円)</t>
    <rPh sb="1" eb="3">
      <t>キュウスイ</t>
    </rPh>
    <rPh sb="3" eb="5">
      <t>ゲンカ</t>
    </rPh>
    <rPh sb="6" eb="7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</si>
  <si>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</si>
  <si>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⑧有収率(％)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</si>
  <si>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</si>
  <si>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②管路経年化率(％)</t>
    <rPh sb="1" eb="3">
      <t>カンロ</t>
    </rPh>
    <rPh sb="3" eb="6">
      <t>ケイネンカ</t>
    </rPh>
    <rPh sb="6" eb="7">
      <t>リツ</t>
    </rPh>
    <phoneticPr fontId="7"/>
  </si>
  <si>
    <t>③管路更新率(％)</t>
    <rPh sb="1" eb="3">
      <t>カンロ</t>
    </rPh>
    <rPh sb="3" eb="5">
      <t>コウシン</t>
    </rPh>
    <rPh sb="5" eb="6">
      <t>リツ</t>
    </rPh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</si>
  <si>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</si>
  <si>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</si>
  <si>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</si>
  <si>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</si>
  <si>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</si>
  <si>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</si>
  <si>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</si>
  <si>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</si>
  <si>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</si>
  <si>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</si>
  <si>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</si>
  <si>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</si>
  <si>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</si>
  <si>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給水人口</t>
    <rPh sb="0" eb="2">
      <t>キュウスイ</t>
    </rPh>
    <rPh sb="2" eb="4">
      <t>ジンコウ</t>
    </rPh>
    <phoneticPr fontId="7"/>
  </si>
  <si>
    <t>給水区域面積</t>
  </si>
  <si>
    <t>給水人口密度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</si>
  <si>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</si>
  <si>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</si>
  <si>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</si>
  <si>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</si>
  <si>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</si>
  <si>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</si>
  <si>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</si>
  <si>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</si>
  <si>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</si>
  <si>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</si>
  <si>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</si>
  <si>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</si>
  <si>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千葉県　香取市</t>
  </si>
  <si>
    <t>法適用</t>
  </si>
  <si>
    <t>水道事業</t>
  </si>
  <si>
    <t>簡易水道事業</t>
  </si>
  <si>
    <t>C3</t>
  </si>
  <si>
    <t>-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</si>
  <si>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</si>
  <si>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</si>
  <si>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</si>
  <si>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</si>
  <si>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</si>
  <si>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非設置</t>
    <rPh sb="0" eb="1">
      <t>ヒ</t>
    </rPh>
    <rPh sb="1" eb="3">
      <t>セッチ</t>
    </rPh>
    <phoneticPr fontId="4"/>
  </si>
  <si>
    <t xml:space="preserve">　経常収支比率①は、平均を上回っており上昇傾向にある。累積欠損金比率②は、平均を大幅に上回っていたが、毎年純利益を計上していることから、その数値は年々下降している。流動比率③は、新会計制度適用により、大幅に下がったものの、ほぼ平均並みであり、100％を上回っていることから、良好である。しかし、料金回収率⑤は昨年度よりも上昇したものの依然100％を下回っていることから、経営は、繰出金等の外部資金に依存している。
　企業債残高対給水収益比率④は、地理的条件等の影響により、多額な設備投資を要することや、料金回収率⑤から見る通り、給水収益が低いことから、平均を大幅に上回る状況となっている。給水収益が低いことは、有収水量が少ないことであり、このことから、給水原価⑥も下降傾向ではあるが、平均を大幅に上回っている。
　施設利用率⑦は、配水量が増加した結果、数値としては平均よりも高く、昨年度よりも上昇しており、良い結果となっているが、有収率⑧は、有収水量が増加したものの、漏水水量等無収水量の増加のため平均を下回り、昨年度よりも減少した結果となっている。         </t>
    <rPh sb="19" eb="21">
      <t>ジョウショウ</t>
    </rPh>
    <rPh sb="21" eb="23">
      <t>ケイコウ</t>
    </rPh>
    <rPh sb="154" eb="156">
      <t>サクネン</t>
    </rPh>
    <rPh sb="156" eb="157">
      <t>ド</t>
    </rPh>
    <rPh sb="160" eb="162">
      <t>ジョウショウ</t>
    </rPh>
    <rPh sb="167" eb="169">
      <t>イゼン</t>
    </rPh>
    <rPh sb="259" eb="260">
      <t>ミ</t>
    </rPh>
    <rPh sb="261" eb="262">
      <t>トオ</t>
    </rPh>
    <rPh sb="285" eb="287">
      <t>ジョウキョウ</t>
    </rPh>
    <rPh sb="332" eb="334">
      <t>カコウ</t>
    </rPh>
    <rPh sb="334" eb="336">
      <t>ケイコウ</t>
    </rPh>
    <rPh sb="365" eb="367">
      <t>ハイスイ</t>
    </rPh>
    <rPh sb="367" eb="368">
      <t>リョウ</t>
    </rPh>
    <rPh sb="369" eb="371">
      <t>ゾウカ</t>
    </rPh>
    <rPh sb="373" eb="375">
      <t>ケッカ</t>
    </rPh>
    <rPh sb="376" eb="378">
      <t>スウチ</t>
    </rPh>
    <rPh sb="387" eb="388">
      <t>タカ</t>
    </rPh>
    <rPh sb="421" eb="423">
      <t>ユウシュウ</t>
    </rPh>
    <rPh sb="423" eb="425">
      <t>スイリョウ</t>
    </rPh>
    <rPh sb="426" eb="428">
      <t>ゾウカ</t>
    </rPh>
    <rPh sb="434" eb="436">
      <t>ロウスイ</t>
    </rPh>
    <rPh sb="436" eb="438">
      <t>スイリョウ</t>
    </rPh>
    <rPh sb="438" eb="439">
      <t>トウ</t>
    </rPh>
    <rPh sb="466" eb="468">
      <t>ケッカ</t>
    </rPh>
    <phoneticPr fontId="7"/>
  </si>
  <si>
    <t>　有形固定資産減価償却率①は、浄水場の新規建設や改良等の実施により、平均を下回っていた状況であったが、経年により平均を上回る結果となった。管路については管路経年化率②が示すとおり、布設替の実施により老朽管が減少した結果となっていたが、布設替箇所が新たな経年該当となってきている。
　管路更新率③については、当市の上水道が、東日本大震災による甚大な被害を被ったことから、上水道の管路復旧を主に行ってきたため、H24以前は0％となっているが、その後は徐々に更新を実施している。</t>
    <rPh sb="28" eb="30">
      <t>ジッシ</t>
    </rPh>
    <rPh sb="43" eb="45">
      <t>ジョウキョウ</t>
    </rPh>
    <rPh sb="51" eb="53">
      <t>ケイネン</t>
    </rPh>
    <rPh sb="56" eb="58">
      <t>ヘイキン</t>
    </rPh>
    <rPh sb="59" eb="61">
      <t>ウワマワ</t>
    </rPh>
    <rPh sb="62" eb="64">
      <t>ケッカ</t>
    </rPh>
    <rPh sb="90" eb="92">
      <t>フセツ</t>
    </rPh>
    <rPh sb="92" eb="93">
      <t>ガ</t>
    </rPh>
    <rPh sb="94" eb="96">
      <t>ジッシ</t>
    </rPh>
    <rPh sb="101" eb="102">
      <t>クダ</t>
    </rPh>
    <rPh sb="103" eb="105">
      <t>ゲンショウ</t>
    </rPh>
    <rPh sb="107" eb="109">
      <t>ケッカ</t>
    </rPh>
    <rPh sb="117" eb="120">
      <t>フセツガ</t>
    </rPh>
    <rPh sb="120" eb="122">
      <t>カショ</t>
    </rPh>
    <rPh sb="123" eb="124">
      <t>アラ</t>
    </rPh>
    <rPh sb="126" eb="128">
      <t>ケイネン</t>
    </rPh>
    <rPh sb="128" eb="130">
      <t>ガイトウ</t>
    </rPh>
    <rPh sb="176" eb="177">
      <t>コウム</t>
    </rPh>
    <rPh sb="206" eb="208">
      <t>イゼン</t>
    </rPh>
    <rPh sb="221" eb="222">
      <t>ゴ</t>
    </rPh>
    <rPh sb="229" eb="231">
      <t>ジッシ</t>
    </rPh>
    <phoneticPr fontId="7"/>
  </si>
  <si>
    <t>　当市の簡易水道地区は、山間部が広がっていることや、そのために水道利用者宅が点在するなど、供給条件が非常に悪いため、設備投資が多額にならざるを得ず、また、井戸併用者が多く、有収水量が伸び悩んでいる。
　現在も取り組んでいるところではあるが、今後は、更に加入促進を図るとともに、料金回収率を上昇させるため、適正な水道料金の見直しが必要となり、平成30年度に料金改定の検討を予定している。</t>
    <rPh sb="170" eb="172">
      <t>ヘイセイ</t>
    </rPh>
    <rPh sb="174" eb="176">
      <t>ネンド</t>
    </rPh>
    <rPh sb="182" eb="184">
      <t>ケントウ</t>
    </rPh>
    <rPh sb="185" eb="187">
      <t>ヨテイ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</si>
</sst>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/>
    <xf numFmtId="0" fontId="18" fillId="0" borderId="0"/>
    <xf numFmtId="0" fontId="1" fillId="0" borderId="0">
      <alignment vertical="center"/>
    </xf>
    <xf numFmtId="0" fontId="2" fillId="0" borderId="0">
      <alignment vertical="center"/>
    </xf>
    <xf numFmtId="0" fontId="18" fillId="0" borderId="0"/>
    <xf numFmtId="0" fontId="16" fillId="0" borderId="0"/>
    <xf numFmtId="0" fontId="19" fillId="0" borderId="0">
      <alignment vertical="center"/>
    </xf>
    <xf numFmtId="0" fontId="14" fillId="0" borderId="0">
      <alignment vertical="center"/>
    </xf>
    <xf numFmtId="0" fontId="18" fillId="0" borderId="0"/>
    <xf numFmtId="0" fontId="1" fillId="0" borderId="0">
      <alignment vertical="center"/>
    </xf>
    <xf numFmtId="0" fontId="16" fillId="0" borderId="0"/>
    <xf numFmtId="0" fontId="20" fillId="0" borderId="0">
      <alignment vertical="center"/>
    </xf>
    <xf numFmtId="0" fontId="21" fillId="0" borderId="0"/>
  </cellStyleXfs>
  <cellXfs count="96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Border="1">
      <alignment vertical="center"/>
    </xf>
    <xf numFmtId="0" fontId="9" fillId="0" borderId="6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10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5" fillId="0" borderId="9" xfId="1" applyFont="1" applyBorder="1">
      <alignment vertical="center"/>
    </xf>
    <xf numFmtId="0" fontId="5" fillId="0" borderId="10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11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12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>
      <alignment vertical="center"/>
    </xf>
    <xf numFmtId="0" fontId="17" fillId="0" borderId="0" xfId="1" applyFont="1" applyProtection="1">
      <alignment vertical="center"/>
      <protection hidden="1"/>
    </xf>
    <xf numFmtId="0" fontId="17" fillId="0" borderId="0" xfId="1" applyFont="1">
      <alignment vertical="center"/>
    </xf>
    <xf numFmtId="0" fontId="2" fillId="3" borderId="5" xfId="1" applyFill="1" applyBorder="1">
      <alignment vertical="center"/>
    </xf>
    <xf numFmtId="0" fontId="2" fillId="3" borderId="13" xfId="1" applyFill="1" applyBorder="1">
      <alignment vertical="center"/>
    </xf>
    <xf numFmtId="0" fontId="2" fillId="3" borderId="14" xfId="1" applyFill="1" applyBorder="1">
      <alignment vertical="center"/>
    </xf>
    <xf numFmtId="0" fontId="2" fillId="3" borderId="15" xfId="1" applyFill="1" applyBorder="1">
      <alignment vertical="center"/>
    </xf>
    <xf numFmtId="0" fontId="2" fillId="3" borderId="5" xfId="1" applyFill="1" applyBorder="1" applyAlignment="1">
      <alignment vertical="center" shrinkToFit="1"/>
    </xf>
    <xf numFmtId="0" fontId="2" fillId="4" borderId="5" xfId="1" applyNumberFormat="1" applyFill="1" applyBorder="1" applyAlignment="1">
      <alignment vertical="center" shrinkToFit="1"/>
    </xf>
    <xf numFmtId="177" fontId="0" fillId="4" borderId="5" xfId="2" applyNumberFormat="1" applyFont="1" applyFill="1" applyBorder="1" applyAlignment="1">
      <alignment vertical="center" shrinkToFit="1"/>
    </xf>
    <xf numFmtId="178" fontId="0" fillId="4" borderId="5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5" xfId="1" applyNumberFormat="1" applyBorder="1" applyAlignment="1">
      <alignment vertical="center" shrinkToFit="1"/>
    </xf>
    <xf numFmtId="177" fontId="0" fillId="0" borderId="5" xfId="2" applyNumberFormat="1" applyFont="1" applyBorder="1" applyAlignment="1">
      <alignment vertical="center" shrinkToFit="1"/>
    </xf>
    <xf numFmtId="40" fontId="2" fillId="0" borderId="0" xfId="1" applyNumberFormat="1">
      <alignment vertical="center"/>
    </xf>
    <xf numFmtId="179" fontId="0" fillId="0" borderId="0" xfId="2" applyNumberFormat="1" applyFont="1" applyBorder="1" applyAlignment="1">
      <alignment vertical="center" shrinkToFit="1"/>
    </xf>
    <xf numFmtId="0" fontId="2" fillId="2" borderId="5" xfId="1" applyFill="1" applyBorder="1">
      <alignment vertical="center"/>
    </xf>
    <xf numFmtId="180" fontId="2" fillId="0" borderId="5" xfId="1" applyNumberFormat="1" applyBorder="1">
      <alignment vertical="center"/>
    </xf>
    <xf numFmtId="0" fontId="13" fillId="0" borderId="6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13" fillId="0" borderId="8" xfId="1" applyFont="1" applyBorder="1" applyAlignment="1">
      <alignment horizontal="left" vertical="center"/>
    </xf>
    <xf numFmtId="0" fontId="13" fillId="0" borderId="9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10" xfId="1" applyFont="1" applyBorder="1" applyAlignment="1">
      <alignment horizontal="left" vertical="center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16" fillId="0" borderId="10" xfId="0" applyFont="1" applyBorder="1" applyAlignment="1" applyProtection="1">
      <alignment horizontal="left" vertical="top" wrapText="1"/>
      <protection locked="0"/>
    </xf>
    <xf numFmtId="0" fontId="16" fillId="0" borderId="11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0" fontId="16" fillId="0" borderId="12" xfId="0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177" fontId="5" fillId="0" borderId="2" xfId="1" applyNumberFormat="1" applyFont="1" applyBorder="1" applyAlignment="1" applyProtection="1">
      <alignment horizontal="center" vertical="center" shrinkToFit="1"/>
      <protection hidden="1"/>
    </xf>
    <xf numFmtId="177" fontId="5" fillId="0" borderId="3" xfId="1" applyNumberFormat="1" applyFont="1" applyBorder="1" applyAlignment="1" applyProtection="1">
      <alignment horizontal="center" vertical="center" shrinkToFit="1"/>
      <protection hidden="1"/>
    </xf>
    <xf numFmtId="177" fontId="5" fillId="0" borderId="4" xfId="1" applyNumberFormat="1" applyFont="1" applyBorder="1" applyAlignment="1" applyProtection="1">
      <alignment horizontal="center" vertical="center" shrinkToFit="1"/>
      <protection hidden="1"/>
    </xf>
    <xf numFmtId="177" fontId="5" fillId="0" borderId="5" xfId="1" applyNumberFormat="1" applyFont="1" applyBorder="1" applyAlignment="1" applyProtection="1">
      <alignment horizontal="center" vertical="center" shrinkToFit="1"/>
      <protection hidden="1"/>
    </xf>
    <xf numFmtId="176" fontId="5" fillId="0" borderId="5" xfId="1" applyNumberFormat="1" applyFont="1" applyBorder="1" applyAlignment="1" applyProtection="1">
      <alignment horizontal="center" vertical="center" shrinkToFit="1"/>
      <protection hidden="1"/>
    </xf>
    <xf numFmtId="0" fontId="3" fillId="0" borderId="1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shrinkToFit="1"/>
    </xf>
    <xf numFmtId="0" fontId="3" fillId="2" borderId="3" xfId="1" applyFont="1" applyFill="1" applyBorder="1" applyAlignment="1">
      <alignment horizontal="center" vertical="center" shrinkToFit="1"/>
    </xf>
    <xf numFmtId="0" fontId="3" fillId="2" borderId="4" xfId="1" applyFont="1" applyFill="1" applyBorder="1" applyAlignment="1">
      <alignment horizontal="center" vertical="center" shrinkToFit="1"/>
    </xf>
    <xf numFmtId="0" fontId="3" fillId="2" borderId="5" xfId="1" applyFont="1" applyFill="1" applyBorder="1" applyAlignment="1">
      <alignment horizontal="center" vertical="center" shrinkToFit="1"/>
    </xf>
    <xf numFmtId="0" fontId="5" fillId="0" borderId="2" xfId="1" applyNumberFormat="1" applyFont="1" applyBorder="1" applyAlignment="1" applyProtection="1">
      <alignment horizontal="center" vertical="center" shrinkToFit="1"/>
      <protection hidden="1"/>
    </xf>
    <xf numFmtId="0" fontId="5" fillId="0" borderId="3" xfId="1" applyNumberFormat="1" applyFont="1" applyBorder="1" applyAlignment="1" applyProtection="1">
      <alignment horizontal="center" vertical="center" shrinkToFit="1"/>
      <protection hidden="1"/>
    </xf>
    <xf numFmtId="0" fontId="5" fillId="0" borderId="4" xfId="1" applyNumberFormat="1" applyFont="1" applyBorder="1" applyAlignment="1" applyProtection="1">
      <alignment horizontal="center" vertical="center" shrinkToFit="1"/>
      <protection hidden="1"/>
    </xf>
    <xf numFmtId="0" fontId="5" fillId="0" borderId="5" xfId="1" applyNumberFormat="1" applyFont="1" applyBorder="1" applyAlignment="1" applyProtection="1">
      <alignment horizontal="center" vertical="center" shrinkToFit="1"/>
      <protection hidden="1"/>
    </xf>
    <xf numFmtId="0" fontId="5" fillId="0" borderId="5" xfId="1" applyNumberFormat="1" applyFont="1" applyBorder="1" applyAlignment="1" applyProtection="1">
      <alignment horizontal="center" vertical="center" shrinkToFit="1"/>
      <protection locked="0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49" fontId="3" fillId="0" borderId="0" xfId="1" applyNumberFormat="1" applyFont="1" applyBorder="1" applyAlignment="1" applyProtection="1">
      <alignment horizontal="left" vertical="center"/>
      <protection hidden="1"/>
    </xf>
    <xf numFmtId="0" fontId="2" fillId="3" borderId="5" xfId="1" applyFill="1" applyBorder="1" applyAlignment="1">
      <alignment horizontal="center" vertical="center"/>
    </xf>
    <xf numFmtId="0" fontId="2" fillId="3" borderId="6" xfId="1" applyFill="1" applyBorder="1" applyAlignment="1">
      <alignment horizontal="center" vertical="center"/>
    </xf>
    <xf numFmtId="0" fontId="2" fillId="3" borderId="7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1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12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 wrapText="1"/>
    </xf>
  </cellXfs>
  <cellStyles count="18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3" xfId="13"/>
    <cellStyle name="標準 4" xfId="14"/>
    <cellStyle name="標準 5" xfId="15"/>
    <cellStyle name="標準 6" xfId="16"/>
    <cellStyle name="標準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0.32</c:v>
                </c:pt>
                <c:pt idx="2">
                  <c:v>0.52</c:v>
                </c:pt>
                <c:pt idx="3">
                  <c:v>0.39</c:v>
                </c:pt>
                <c:pt idx="4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92-4D34-A87E-ED1438151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125440"/>
        <c:axId val="921358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1.24</c:v>
                </c:pt>
                <c:pt idx="1">
                  <c:v>0.45</c:v>
                </c:pt>
                <c:pt idx="2">
                  <c:v>0.53</c:v>
                </c:pt>
                <c:pt idx="3">
                  <c:v>0.42</c:v>
                </c:pt>
                <c:pt idx="4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92-4D34-A87E-ED1438151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125440"/>
        <c:axId val="92135808"/>
      </c:lineChart>
      <c:dateAx>
        <c:axId val="921254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2135808"/>
        <c:crosses val="autoZero"/>
        <c:auto val="1"/>
        <c:lblOffset val="100"/>
        <c:baseTimeUnit val="years"/>
      </c:dateAx>
      <c:valAx>
        <c:axId val="921358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21254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54.75</c:v>
                </c:pt>
                <c:pt idx="1">
                  <c:v>54.17</c:v>
                </c:pt>
                <c:pt idx="2">
                  <c:v>53.25</c:v>
                </c:pt>
                <c:pt idx="3">
                  <c:v>58.16</c:v>
                </c:pt>
                <c:pt idx="4">
                  <c:v>66.12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9F-4032-836D-06E3A2E1B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270784"/>
        <c:axId val="1448197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50.96</c:v>
                </c:pt>
                <c:pt idx="1">
                  <c:v>50.84</c:v>
                </c:pt>
                <c:pt idx="2">
                  <c:v>52.25</c:v>
                </c:pt>
                <c:pt idx="3">
                  <c:v>48.71</c:v>
                </c:pt>
                <c:pt idx="4">
                  <c:v>50.04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9F-4032-836D-06E3A2E1B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70784"/>
        <c:axId val="144819712"/>
      </c:lineChart>
      <c:dateAx>
        <c:axId val="1192707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44819712"/>
        <c:crosses val="autoZero"/>
        <c:auto val="1"/>
        <c:lblOffset val="100"/>
        <c:baseTimeUnit val="years"/>
      </c:dateAx>
      <c:valAx>
        <c:axId val="1448197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92707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83.4</c:v>
                </c:pt>
                <c:pt idx="1">
                  <c:v>82.38</c:v>
                </c:pt>
                <c:pt idx="2">
                  <c:v>84.73</c:v>
                </c:pt>
                <c:pt idx="3">
                  <c:v>79.73</c:v>
                </c:pt>
                <c:pt idx="4">
                  <c:v>71.36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A7-41B0-8665-170648C8B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430976"/>
        <c:axId val="1464413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84.13</c:v>
                </c:pt>
                <c:pt idx="1">
                  <c:v>85.3</c:v>
                </c:pt>
                <c:pt idx="2">
                  <c:v>86.34</c:v>
                </c:pt>
                <c:pt idx="3">
                  <c:v>85.87</c:v>
                </c:pt>
                <c:pt idx="4">
                  <c:v>83.83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7-41B0-8665-170648C8B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30976"/>
        <c:axId val="146441344"/>
      </c:lineChart>
      <c:dateAx>
        <c:axId val="1464309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46441344"/>
        <c:crosses val="autoZero"/>
        <c:auto val="1"/>
        <c:lblOffset val="100"/>
        <c:baseTimeUnit val="years"/>
      </c:dateAx>
      <c:valAx>
        <c:axId val="1464413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464309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111.49</c:v>
                </c:pt>
                <c:pt idx="1">
                  <c:v>109.57</c:v>
                </c:pt>
                <c:pt idx="2">
                  <c:v>109.27</c:v>
                </c:pt>
                <c:pt idx="3">
                  <c:v>132.99</c:v>
                </c:pt>
                <c:pt idx="4">
                  <c:v>134.32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30-4B6F-AAA3-C89FDCBCB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104576"/>
        <c:axId val="1000775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108.9</c:v>
                </c:pt>
                <c:pt idx="1">
                  <c:v>97.04</c:v>
                </c:pt>
                <c:pt idx="2">
                  <c:v>103.86</c:v>
                </c:pt>
                <c:pt idx="3">
                  <c:v>111.5</c:v>
                </c:pt>
                <c:pt idx="4">
                  <c:v>111.79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0-4B6F-AAA3-C89FDCBCB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104576"/>
        <c:axId val="100077568"/>
      </c:lineChart>
      <c:dateAx>
        <c:axId val="921045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077568"/>
        <c:crosses val="autoZero"/>
        <c:auto val="1"/>
        <c:lblOffset val="100"/>
        <c:baseTimeUnit val="years"/>
      </c:dateAx>
      <c:valAx>
        <c:axId val="1000775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2104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23.17</c:v>
                </c:pt>
                <c:pt idx="1">
                  <c:v>24.33</c:v>
                </c:pt>
                <c:pt idx="2">
                  <c:v>26.56</c:v>
                </c:pt>
                <c:pt idx="3">
                  <c:v>48.41</c:v>
                </c:pt>
                <c:pt idx="4">
                  <c:v>50.46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86-4E9F-84D2-EABBD4BEF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144640"/>
        <c:axId val="1001465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33.840000000000003</c:v>
                </c:pt>
                <c:pt idx="1">
                  <c:v>34.67</c:v>
                </c:pt>
                <c:pt idx="2">
                  <c:v>39.26</c:v>
                </c:pt>
                <c:pt idx="3">
                  <c:v>43.52</c:v>
                </c:pt>
                <c:pt idx="4">
                  <c:v>43.96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86-4E9F-84D2-EABBD4BEF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144640"/>
        <c:axId val="100146560"/>
      </c:lineChart>
      <c:dateAx>
        <c:axId val="1001446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146560"/>
        <c:crosses val="autoZero"/>
        <c:auto val="1"/>
        <c:lblOffset val="100"/>
        <c:baseTimeUnit val="years"/>
      </c:dateAx>
      <c:valAx>
        <c:axId val="1001465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01446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14.34</c:v>
                </c:pt>
                <c:pt idx="1">
                  <c:v>14.23</c:v>
                </c:pt>
                <c:pt idx="2">
                  <c:v>13.91</c:v>
                </c:pt>
                <c:pt idx="3" formatCode="#,##0.00;&quot;△&quot;#,##0.00">
                  <c:v>0</c:v>
                </c:pt>
                <c:pt idx="4">
                  <c:v>14.06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21-4ACB-A738-A9215959A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111488"/>
        <c:axId val="1001134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8.31</c:v>
                </c:pt>
                <c:pt idx="1">
                  <c:v>8.4700000000000006</c:v>
                </c:pt>
                <c:pt idx="2">
                  <c:v>9.1</c:v>
                </c:pt>
                <c:pt idx="3">
                  <c:v>12.35</c:v>
                </c:pt>
                <c:pt idx="4">
                  <c:v>11.91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21-4ACB-A738-A9215959A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111488"/>
        <c:axId val="100113408"/>
      </c:lineChart>
      <c:dateAx>
        <c:axId val="1001114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113408"/>
        <c:crosses val="autoZero"/>
        <c:auto val="1"/>
        <c:lblOffset val="100"/>
        <c:baseTimeUnit val="years"/>
      </c:dateAx>
      <c:valAx>
        <c:axId val="1001134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01114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データ!$AI$6:$AM$6</c:f>
              <c:numCache>
                <c:formatCode>#,##0.00;"△"#,##0.00;"-"</c:formatCode>
                <c:ptCount val="5"/>
                <c:pt idx="0">
                  <c:v>216.28</c:v>
                </c:pt>
                <c:pt idx="1">
                  <c:v>204.91</c:v>
                </c:pt>
                <c:pt idx="2">
                  <c:v>180.12</c:v>
                </c:pt>
                <c:pt idx="3">
                  <c:v>101.98</c:v>
                </c:pt>
                <c:pt idx="4">
                  <c:v>32.58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10-4DD9-9DE7-0FA687016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01600"/>
        <c:axId val="1002035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34.049999999999997</c:v>
                </c:pt>
                <c:pt idx="1">
                  <c:v>103.06</c:v>
                </c:pt>
                <c:pt idx="2">
                  <c:v>42.39</c:v>
                </c:pt>
                <c:pt idx="3">
                  <c:v>7.41</c:v>
                </c:pt>
                <c:pt idx="4">
                  <c:v>4.03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10-4DD9-9DE7-0FA687016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01600"/>
        <c:axId val="100203520"/>
      </c:lineChart>
      <c:dateAx>
        <c:axId val="1002016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203520"/>
        <c:crosses val="autoZero"/>
        <c:auto val="1"/>
        <c:lblOffset val="100"/>
        <c:baseTimeUnit val="years"/>
      </c:dateAx>
      <c:valAx>
        <c:axId val="1002035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02016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6288.94</c:v>
                </c:pt>
                <c:pt idx="1">
                  <c:v>491.88</c:v>
                </c:pt>
                <c:pt idx="2">
                  <c:v>406.61</c:v>
                </c:pt>
                <c:pt idx="3">
                  <c:v>461.94</c:v>
                </c:pt>
                <c:pt idx="4">
                  <c:v>490.05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A4-4194-9CB5-DD2643ED9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33984"/>
        <c:axId val="1002359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1025.1400000000001</c:v>
                </c:pt>
                <c:pt idx="1">
                  <c:v>1435.5</c:v>
                </c:pt>
                <c:pt idx="2">
                  <c:v>432.1</c:v>
                </c:pt>
                <c:pt idx="3">
                  <c:v>515.9</c:v>
                </c:pt>
                <c:pt idx="4">
                  <c:v>548.71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A4-4194-9CB5-DD2643ED9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33984"/>
        <c:axId val="100235904"/>
      </c:lineChart>
      <c:dateAx>
        <c:axId val="1002339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235904"/>
        <c:crosses val="autoZero"/>
        <c:auto val="1"/>
        <c:lblOffset val="100"/>
        <c:baseTimeUnit val="years"/>
      </c:dateAx>
      <c:valAx>
        <c:axId val="1002359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02339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1996.09</c:v>
                </c:pt>
                <c:pt idx="1">
                  <c:v>2091.27</c:v>
                </c:pt>
                <c:pt idx="2">
                  <c:v>2019.05</c:v>
                </c:pt>
                <c:pt idx="3">
                  <c:v>1936.5</c:v>
                </c:pt>
                <c:pt idx="4">
                  <c:v>1781.89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77-4AF9-8CA9-F39EB53B9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307328"/>
        <c:axId val="1003092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801.34</c:v>
                </c:pt>
                <c:pt idx="1">
                  <c:v>1025.47</c:v>
                </c:pt>
                <c:pt idx="2">
                  <c:v>952.88</c:v>
                </c:pt>
                <c:pt idx="3">
                  <c:v>771.33</c:v>
                </c:pt>
                <c:pt idx="4">
                  <c:v>669.22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77-4AF9-8CA9-F39EB53B9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07328"/>
        <c:axId val="100309248"/>
      </c:lineChart>
      <c:dateAx>
        <c:axId val="1003073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309248"/>
        <c:crosses val="autoZero"/>
        <c:auto val="1"/>
        <c:lblOffset val="100"/>
        <c:baseTimeUnit val="years"/>
      </c:dateAx>
      <c:valAx>
        <c:axId val="1003092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03073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53.68</c:v>
                </c:pt>
                <c:pt idx="1">
                  <c:v>52.53</c:v>
                </c:pt>
                <c:pt idx="2">
                  <c:v>44.87</c:v>
                </c:pt>
                <c:pt idx="3">
                  <c:v>50.69</c:v>
                </c:pt>
                <c:pt idx="4">
                  <c:v>56.18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F7-495E-A0B9-63C6E07A7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78272"/>
        <c:axId val="100280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58.34</c:v>
                </c:pt>
                <c:pt idx="1">
                  <c:v>57.29</c:v>
                </c:pt>
                <c:pt idx="2">
                  <c:v>62.32</c:v>
                </c:pt>
                <c:pt idx="3">
                  <c:v>69.099999999999994</c:v>
                </c:pt>
                <c:pt idx="4">
                  <c:v>73.34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F7-495E-A0B9-63C6E07A7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78272"/>
        <c:axId val="100280192"/>
      </c:lineChart>
      <c:dateAx>
        <c:axId val="1002782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280192"/>
        <c:crosses val="autoZero"/>
        <c:auto val="1"/>
        <c:lblOffset val="100"/>
        <c:baseTimeUnit val="years"/>
      </c:dateAx>
      <c:valAx>
        <c:axId val="100280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02782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469.85</c:v>
                </c:pt>
                <c:pt idx="1">
                  <c:v>477.78</c:v>
                </c:pt>
                <c:pt idx="2">
                  <c:v>560.16999999999996</c:v>
                </c:pt>
                <c:pt idx="3">
                  <c:v>494.8</c:v>
                </c:pt>
                <c:pt idx="4">
                  <c:v>446.99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F3-40A0-B72F-4DBEB0B5D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233920"/>
        <c:axId val="1192360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359.11</c:v>
                </c:pt>
                <c:pt idx="1">
                  <c:v>360.94</c:v>
                </c:pt>
                <c:pt idx="2">
                  <c:v>326.38</c:v>
                </c:pt>
                <c:pt idx="3">
                  <c:v>297.49</c:v>
                </c:pt>
                <c:pt idx="4">
                  <c:v>261.75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F3-40A0-B72F-4DBEB0B5D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33920"/>
        <c:axId val="119236096"/>
      </c:lineChart>
      <c:dateAx>
        <c:axId val="1192339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9236096"/>
        <c:crosses val="autoZero"/>
        <c:auto val="1"/>
        <c:lblOffset val="100"/>
        <c:baseTimeUnit val="years"/>
      </c:dateAx>
      <c:valAx>
        <c:axId val="1192360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9233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【107.52】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【34.34】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【356.94】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【880.68】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【83.57】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/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【52.75】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【268.91】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【70.32】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【39.67】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【9.44】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【0.73】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zoomScale="85" zoomScaleNormal="85" workbookViewId="0"/>
  </sheetViews>
  <sheetFormatPr defaultColWidth="2.625" defaultRowHeight="13.5" x14ac:dyDescent="0.1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85" t="s">
        <v>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</row>
    <row r="3" spans="1:78" ht="9.75" customHeight="1" x14ac:dyDescent="0.15">
      <c r="A3" s="2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</row>
    <row r="4" spans="1:78" ht="9.75" customHeight="1" x14ac:dyDescent="0.15">
      <c r="A4" s="2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</row>
    <row r="5" spans="1:78" ht="9.75" customHeight="1" x14ac:dyDescent="0.1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 x14ac:dyDescent="0.15">
      <c r="A6" s="2"/>
      <c r="B6" s="86" t="str">
        <f>データ!H6</f>
        <v>千葉県　香取市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7"/>
      <c r="AE6" s="87"/>
      <c r="AF6" s="87"/>
      <c r="AG6" s="87"/>
      <c r="AH6" s="5"/>
      <c r="AI6" s="5"/>
      <c r="AJ6" s="5"/>
      <c r="AK6" s="5"/>
      <c r="AL6" s="5"/>
      <c r="AM6" s="5"/>
      <c r="AN6" s="5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 x14ac:dyDescent="0.15">
      <c r="A7" s="2"/>
      <c r="B7" s="76" t="s">
        <v>1</v>
      </c>
      <c r="C7" s="77"/>
      <c r="D7" s="77"/>
      <c r="E7" s="77"/>
      <c r="F7" s="77"/>
      <c r="G7" s="77"/>
      <c r="H7" s="77"/>
      <c r="I7" s="76" t="s">
        <v>2</v>
      </c>
      <c r="J7" s="77"/>
      <c r="K7" s="77"/>
      <c r="L7" s="77"/>
      <c r="M7" s="77"/>
      <c r="N7" s="77"/>
      <c r="O7" s="78"/>
      <c r="P7" s="79" t="s">
        <v>3</v>
      </c>
      <c r="Q7" s="79"/>
      <c r="R7" s="79"/>
      <c r="S7" s="79"/>
      <c r="T7" s="79"/>
      <c r="U7" s="79"/>
      <c r="V7" s="79"/>
      <c r="W7" s="79" t="s">
        <v>4</v>
      </c>
      <c r="X7" s="79"/>
      <c r="Y7" s="79"/>
      <c r="Z7" s="79"/>
      <c r="AA7" s="79"/>
      <c r="AB7" s="79"/>
      <c r="AC7" s="79"/>
      <c r="AD7" s="79" t="s">
        <v>5</v>
      </c>
      <c r="AE7" s="79"/>
      <c r="AF7" s="79"/>
      <c r="AG7" s="79"/>
      <c r="AH7" s="79"/>
      <c r="AI7" s="79"/>
      <c r="AJ7" s="79"/>
      <c r="AK7" s="5"/>
      <c r="AL7" s="79" t="s">
        <v>6</v>
      </c>
      <c r="AM7" s="79"/>
      <c r="AN7" s="79"/>
      <c r="AO7" s="79"/>
      <c r="AP7" s="79"/>
      <c r="AQ7" s="79"/>
      <c r="AR7" s="79"/>
      <c r="AS7" s="79"/>
      <c r="AT7" s="76" t="s">
        <v>7</v>
      </c>
      <c r="AU7" s="77"/>
      <c r="AV7" s="77"/>
      <c r="AW7" s="77"/>
      <c r="AX7" s="77"/>
      <c r="AY7" s="77"/>
      <c r="AZ7" s="77"/>
      <c r="BA7" s="77"/>
      <c r="BB7" s="79" t="s">
        <v>8</v>
      </c>
      <c r="BC7" s="79"/>
      <c r="BD7" s="79"/>
      <c r="BE7" s="79"/>
      <c r="BF7" s="79"/>
      <c r="BG7" s="79"/>
      <c r="BH7" s="79"/>
      <c r="BI7" s="79"/>
      <c r="BJ7" s="4"/>
      <c r="BK7" s="4"/>
      <c r="BL7" s="6" t="s">
        <v>9</v>
      </c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8"/>
    </row>
    <row r="8" spans="1:78" ht="18.75" customHeight="1" x14ac:dyDescent="0.15">
      <c r="A8" s="2"/>
      <c r="B8" s="80" t="str">
        <f>データ!$I$6</f>
        <v>法適用</v>
      </c>
      <c r="C8" s="81"/>
      <c r="D8" s="81"/>
      <c r="E8" s="81"/>
      <c r="F8" s="81"/>
      <c r="G8" s="81"/>
      <c r="H8" s="81"/>
      <c r="I8" s="80" t="str">
        <f>データ!$J$6</f>
        <v>水道事業</v>
      </c>
      <c r="J8" s="81"/>
      <c r="K8" s="81"/>
      <c r="L8" s="81"/>
      <c r="M8" s="81"/>
      <c r="N8" s="81"/>
      <c r="O8" s="82"/>
      <c r="P8" s="83" t="str">
        <f>データ!$K$6</f>
        <v>簡易水道事業</v>
      </c>
      <c r="Q8" s="83"/>
      <c r="R8" s="83"/>
      <c r="S8" s="83"/>
      <c r="T8" s="83"/>
      <c r="U8" s="83"/>
      <c r="V8" s="83"/>
      <c r="W8" s="83" t="str">
        <f>データ!$L$6</f>
        <v>C3</v>
      </c>
      <c r="X8" s="83"/>
      <c r="Y8" s="83"/>
      <c r="Z8" s="83"/>
      <c r="AA8" s="83"/>
      <c r="AB8" s="83"/>
      <c r="AC8" s="83"/>
      <c r="AD8" s="84" t="s">
        <v>116</v>
      </c>
      <c r="AE8" s="84"/>
      <c r="AF8" s="84"/>
      <c r="AG8" s="84"/>
      <c r="AH8" s="84"/>
      <c r="AI8" s="84"/>
      <c r="AJ8" s="84"/>
      <c r="AK8" s="5"/>
      <c r="AL8" s="71">
        <f>データ!$R$6</f>
        <v>78982</v>
      </c>
      <c r="AM8" s="71"/>
      <c r="AN8" s="71"/>
      <c r="AO8" s="71"/>
      <c r="AP8" s="71"/>
      <c r="AQ8" s="71"/>
      <c r="AR8" s="71"/>
      <c r="AS8" s="71"/>
      <c r="AT8" s="67">
        <f>データ!$S$6</f>
        <v>262.35000000000002</v>
      </c>
      <c r="AU8" s="68"/>
      <c r="AV8" s="68"/>
      <c r="AW8" s="68"/>
      <c r="AX8" s="68"/>
      <c r="AY8" s="68"/>
      <c r="AZ8" s="68"/>
      <c r="BA8" s="68"/>
      <c r="BB8" s="70">
        <f>データ!$T$6</f>
        <v>301.06</v>
      </c>
      <c r="BC8" s="70"/>
      <c r="BD8" s="70"/>
      <c r="BE8" s="70"/>
      <c r="BF8" s="70"/>
      <c r="BG8" s="70"/>
      <c r="BH8" s="70"/>
      <c r="BI8" s="70"/>
      <c r="BJ8" s="4"/>
      <c r="BK8" s="4"/>
      <c r="BL8" s="74" t="s">
        <v>10</v>
      </c>
      <c r="BM8" s="75"/>
      <c r="BN8" s="9" t="s">
        <v>11</v>
      </c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1"/>
    </row>
    <row r="9" spans="1:78" ht="18.75" customHeight="1" x14ac:dyDescent="0.15">
      <c r="A9" s="2"/>
      <c r="B9" s="76" t="s">
        <v>12</v>
      </c>
      <c r="C9" s="77"/>
      <c r="D9" s="77"/>
      <c r="E9" s="77"/>
      <c r="F9" s="77"/>
      <c r="G9" s="77"/>
      <c r="H9" s="77"/>
      <c r="I9" s="76" t="s">
        <v>13</v>
      </c>
      <c r="J9" s="77"/>
      <c r="K9" s="77"/>
      <c r="L9" s="77"/>
      <c r="M9" s="77"/>
      <c r="N9" s="77"/>
      <c r="O9" s="78"/>
      <c r="P9" s="79" t="s">
        <v>14</v>
      </c>
      <c r="Q9" s="79"/>
      <c r="R9" s="79"/>
      <c r="S9" s="79"/>
      <c r="T9" s="79"/>
      <c r="U9" s="79"/>
      <c r="V9" s="79"/>
      <c r="W9" s="79" t="s">
        <v>15</v>
      </c>
      <c r="X9" s="79"/>
      <c r="Y9" s="79"/>
      <c r="Z9" s="79"/>
      <c r="AA9" s="79"/>
      <c r="AB9" s="79"/>
      <c r="AC9" s="79"/>
      <c r="AD9" s="2"/>
      <c r="AE9" s="2"/>
      <c r="AF9" s="2"/>
      <c r="AG9" s="2"/>
      <c r="AH9" s="5"/>
      <c r="AI9" s="5"/>
      <c r="AJ9" s="5"/>
      <c r="AK9" s="5"/>
      <c r="AL9" s="79" t="s">
        <v>16</v>
      </c>
      <c r="AM9" s="79"/>
      <c r="AN9" s="79"/>
      <c r="AO9" s="79"/>
      <c r="AP9" s="79"/>
      <c r="AQ9" s="79"/>
      <c r="AR9" s="79"/>
      <c r="AS9" s="79"/>
      <c r="AT9" s="76" t="s">
        <v>17</v>
      </c>
      <c r="AU9" s="77"/>
      <c r="AV9" s="77"/>
      <c r="AW9" s="77"/>
      <c r="AX9" s="77"/>
      <c r="AY9" s="77"/>
      <c r="AZ9" s="77"/>
      <c r="BA9" s="77"/>
      <c r="BB9" s="79" t="s">
        <v>18</v>
      </c>
      <c r="BC9" s="79"/>
      <c r="BD9" s="79"/>
      <c r="BE9" s="79"/>
      <c r="BF9" s="79"/>
      <c r="BG9" s="79"/>
      <c r="BH9" s="79"/>
      <c r="BI9" s="79"/>
      <c r="BJ9" s="4"/>
      <c r="BK9" s="4"/>
      <c r="BL9" s="65" t="s">
        <v>19</v>
      </c>
      <c r="BM9" s="66"/>
      <c r="BN9" s="12" t="s">
        <v>20</v>
      </c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4"/>
    </row>
    <row r="10" spans="1:78" ht="18.75" customHeight="1" x14ac:dyDescent="0.15">
      <c r="A10" s="2"/>
      <c r="B10" s="67" t="str">
        <f>データ!$N$6</f>
        <v>-</v>
      </c>
      <c r="C10" s="68"/>
      <c r="D10" s="68"/>
      <c r="E10" s="68"/>
      <c r="F10" s="68"/>
      <c r="G10" s="68"/>
      <c r="H10" s="68"/>
      <c r="I10" s="67">
        <f>データ!$O$6</f>
        <v>43.34</v>
      </c>
      <c r="J10" s="68"/>
      <c r="K10" s="68"/>
      <c r="L10" s="68"/>
      <c r="M10" s="68"/>
      <c r="N10" s="68"/>
      <c r="O10" s="69"/>
      <c r="P10" s="70">
        <f>データ!$P$6</f>
        <v>3.98</v>
      </c>
      <c r="Q10" s="70"/>
      <c r="R10" s="70"/>
      <c r="S10" s="70"/>
      <c r="T10" s="70"/>
      <c r="U10" s="70"/>
      <c r="V10" s="70"/>
      <c r="W10" s="71">
        <f>データ!$Q$6</f>
        <v>4644</v>
      </c>
      <c r="X10" s="71"/>
      <c r="Y10" s="71"/>
      <c r="Z10" s="71"/>
      <c r="AA10" s="71"/>
      <c r="AB10" s="71"/>
      <c r="AC10" s="71"/>
      <c r="AD10" s="2"/>
      <c r="AE10" s="2"/>
      <c r="AF10" s="2"/>
      <c r="AG10" s="2"/>
      <c r="AH10" s="5"/>
      <c r="AI10" s="5"/>
      <c r="AJ10" s="5"/>
      <c r="AK10" s="5"/>
      <c r="AL10" s="71">
        <f>データ!$U$6</f>
        <v>3125</v>
      </c>
      <c r="AM10" s="71"/>
      <c r="AN10" s="71"/>
      <c r="AO10" s="71"/>
      <c r="AP10" s="71"/>
      <c r="AQ10" s="71"/>
      <c r="AR10" s="71"/>
      <c r="AS10" s="71"/>
      <c r="AT10" s="67">
        <f>データ!$V$6</f>
        <v>29.05</v>
      </c>
      <c r="AU10" s="68"/>
      <c r="AV10" s="68"/>
      <c r="AW10" s="68"/>
      <c r="AX10" s="68"/>
      <c r="AY10" s="68"/>
      <c r="AZ10" s="68"/>
      <c r="BA10" s="68"/>
      <c r="BB10" s="70">
        <f>データ!$W$6</f>
        <v>107.57</v>
      </c>
      <c r="BC10" s="70"/>
      <c r="BD10" s="70"/>
      <c r="BE10" s="70"/>
      <c r="BF10" s="70"/>
      <c r="BG10" s="70"/>
      <c r="BH10" s="70"/>
      <c r="BI10" s="70"/>
      <c r="BJ10" s="2"/>
      <c r="BK10" s="2"/>
      <c r="BL10" s="72" t="s">
        <v>21</v>
      </c>
      <c r="BM10" s="73"/>
      <c r="BN10" s="15" t="s">
        <v>22</v>
      </c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7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0" t="s">
        <v>23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</row>
    <row r="14" spans="1:78" ht="13.5" customHeight="1" x14ac:dyDescent="0.15">
      <c r="A14" s="2"/>
      <c r="B14" s="62" t="s">
        <v>24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4"/>
      <c r="BK14" s="2"/>
      <c r="BL14" s="44" t="s">
        <v>25</v>
      </c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</row>
    <row r="15" spans="1:78" ht="13.5" customHeight="1" x14ac:dyDescent="0.15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47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</row>
    <row r="16" spans="1:78" ht="13.5" customHeight="1" x14ac:dyDescent="0.15">
      <c r="A16" s="2"/>
      <c r="B16" s="18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19"/>
      <c r="BK16" s="2"/>
      <c r="BL16" s="50" t="s">
        <v>117</v>
      </c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2"/>
    </row>
    <row r="17" spans="1:78" ht="13.5" customHeight="1" x14ac:dyDescent="0.15">
      <c r="A17" s="2"/>
      <c r="B17" s="18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19"/>
      <c r="BK17" s="2"/>
      <c r="BL17" s="50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2"/>
    </row>
    <row r="18" spans="1:78" ht="13.5" customHeight="1" x14ac:dyDescent="0.15">
      <c r="A18" s="2"/>
      <c r="B18" s="1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19"/>
      <c r="BK18" s="2"/>
      <c r="BL18" s="50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2"/>
    </row>
    <row r="19" spans="1:78" ht="13.5" customHeight="1" x14ac:dyDescent="0.15">
      <c r="A19" s="2"/>
      <c r="B19" s="1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19"/>
      <c r="BK19" s="2"/>
      <c r="BL19" s="50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2"/>
    </row>
    <row r="20" spans="1:78" ht="13.5" customHeight="1" x14ac:dyDescent="0.15">
      <c r="A20" s="2"/>
      <c r="B20" s="1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19"/>
      <c r="BK20" s="2"/>
      <c r="BL20" s="50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2"/>
    </row>
    <row r="21" spans="1:78" ht="13.5" customHeight="1" x14ac:dyDescent="0.15">
      <c r="A21" s="2"/>
      <c r="B21" s="18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19"/>
      <c r="BK21" s="2"/>
      <c r="BL21" s="50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2"/>
    </row>
    <row r="22" spans="1:78" ht="13.5" customHeight="1" x14ac:dyDescent="0.15">
      <c r="A22" s="2"/>
      <c r="B22" s="18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19"/>
      <c r="BK22" s="2"/>
      <c r="BL22" s="50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2"/>
    </row>
    <row r="23" spans="1:78" ht="13.5" customHeight="1" x14ac:dyDescent="0.15">
      <c r="A23" s="2"/>
      <c r="B23" s="18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19"/>
      <c r="BK23" s="2"/>
      <c r="BL23" s="50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2"/>
    </row>
    <row r="24" spans="1:78" ht="13.5" customHeight="1" x14ac:dyDescent="0.15">
      <c r="A24" s="2"/>
      <c r="B24" s="18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19"/>
      <c r="BK24" s="2"/>
      <c r="BL24" s="50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2"/>
    </row>
    <row r="25" spans="1:78" ht="13.5" customHeight="1" x14ac:dyDescent="0.15">
      <c r="A25" s="2"/>
      <c r="B25" s="18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19"/>
      <c r="BK25" s="2"/>
      <c r="BL25" s="50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2"/>
    </row>
    <row r="26" spans="1:78" ht="13.5" customHeight="1" x14ac:dyDescent="0.15">
      <c r="A26" s="2"/>
      <c r="B26" s="18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19"/>
      <c r="BK26" s="2"/>
      <c r="BL26" s="50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2"/>
    </row>
    <row r="27" spans="1:78" ht="13.5" customHeight="1" x14ac:dyDescent="0.15">
      <c r="A27" s="2"/>
      <c r="B27" s="18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19"/>
      <c r="BK27" s="2"/>
      <c r="BL27" s="50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2"/>
    </row>
    <row r="28" spans="1:78" ht="13.5" customHeight="1" x14ac:dyDescent="0.15">
      <c r="A28" s="2"/>
      <c r="B28" s="18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19"/>
      <c r="BK28" s="2"/>
      <c r="BL28" s="50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2"/>
    </row>
    <row r="29" spans="1:78" ht="13.5" customHeight="1" x14ac:dyDescent="0.15">
      <c r="A29" s="2"/>
      <c r="B29" s="18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19"/>
      <c r="BK29" s="2"/>
      <c r="BL29" s="50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2"/>
    </row>
    <row r="30" spans="1:78" ht="13.5" customHeight="1" x14ac:dyDescent="0.15">
      <c r="A30" s="2"/>
      <c r="B30" s="18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19"/>
      <c r="BK30" s="2"/>
      <c r="BL30" s="50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2"/>
    </row>
    <row r="31" spans="1:78" ht="13.5" customHeight="1" x14ac:dyDescent="0.15">
      <c r="A31" s="2"/>
      <c r="B31" s="18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19"/>
      <c r="BK31" s="2"/>
      <c r="BL31" s="50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2"/>
    </row>
    <row r="32" spans="1:78" ht="13.5" customHeight="1" x14ac:dyDescent="0.15">
      <c r="A32" s="2"/>
      <c r="B32" s="18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19"/>
      <c r="BK32" s="2"/>
      <c r="BL32" s="50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2"/>
    </row>
    <row r="33" spans="1:78" ht="13.5" customHeight="1" x14ac:dyDescent="0.15">
      <c r="A33" s="2"/>
      <c r="B33" s="18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19"/>
      <c r="BK33" s="2"/>
      <c r="BL33" s="50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2"/>
    </row>
    <row r="34" spans="1:78" ht="13.5" customHeight="1" x14ac:dyDescent="0.15">
      <c r="A34" s="2"/>
      <c r="B34" s="18"/>
      <c r="C34" s="56" t="s">
        <v>26</v>
      </c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20"/>
      <c r="R34" s="56" t="s">
        <v>27</v>
      </c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20"/>
      <c r="AG34" s="56" t="s">
        <v>28</v>
      </c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20"/>
      <c r="AV34" s="56" t="s">
        <v>29</v>
      </c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19"/>
      <c r="BK34" s="2"/>
      <c r="BL34" s="50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2"/>
    </row>
    <row r="35" spans="1:78" ht="13.5" customHeight="1" x14ac:dyDescent="0.15">
      <c r="A35" s="2"/>
      <c r="B35" s="1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20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20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20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19"/>
      <c r="BK35" s="2"/>
      <c r="BL35" s="50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2"/>
    </row>
    <row r="36" spans="1:78" ht="13.5" customHeight="1" x14ac:dyDescent="0.15">
      <c r="A36" s="2"/>
      <c r="B36" s="18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19"/>
      <c r="BK36" s="2"/>
      <c r="BL36" s="50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2"/>
    </row>
    <row r="37" spans="1:78" ht="13.5" customHeight="1" x14ac:dyDescent="0.15">
      <c r="A37" s="2"/>
      <c r="B37" s="18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19"/>
      <c r="BK37" s="2"/>
      <c r="BL37" s="50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2"/>
    </row>
    <row r="38" spans="1:78" ht="13.5" customHeight="1" x14ac:dyDescent="0.15">
      <c r="A38" s="2"/>
      <c r="B38" s="1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19"/>
      <c r="BK38" s="2"/>
      <c r="BL38" s="50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2"/>
    </row>
    <row r="39" spans="1:78" ht="13.5" customHeight="1" x14ac:dyDescent="0.15">
      <c r="A39" s="2"/>
      <c r="B39" s="18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19"/>
      <c r="BK39" s="2"/>
      <c r="BL39" s="50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2"/>
    </row>
    <row r="40" spans="1:78" ht="13.5" customHeight="1" x14ac:dyDescent="0.15">
      <c r="A40" s="2"/>
      <c r="B40" s="18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19"/>
      <c r="BK40" s="2"/>
      <c r="BL40" s="50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2"/>
    </row>
    <row r="41" spans="1:78" ht="13.5" customHeight="1" x14ac:dyDescent="0.15">
      <c r="A41" s="2"/>
      <c r="B41" s="18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19"/>
      <c r="BK41" s="2"/>
      <c r="BL41" s="50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2"/>
    </row>
    <row r="42" spans="1:78" ht="13.5" customHeight="1" x14ac:dyDescent="0.15">
      <c r="A42" s="2"/>
      <c r="B42" s="1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19"/>
      <c r="BK42" s="2"/>
      <c r="BL42" s="50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2"/>
    </row>
    <row r="43" spans="1:78" ht="13.5" customHeight="1" x14ac:dyDescent="0.15">
      <c r="A43" s="2"/>
      <c r="B43" s="18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19"/>
      <c r="BK43" s="2"/>
      <c r="BL43" s="50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2"/>
    </row>
    <row r="44" spans="1:78" ht="13.5" customHeight="1" x14ac:dyDescent="0.15">
      <c r="A44" s="2"/>
      <c r="B44" s="18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19"/>
      <c r="BK44" s="2"/>
      <c r="BL44" s="50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2"/>
    </row>
    <row r="45" spans="1:78" ht="13.5" customHeight="1" x14ac:dyDescent="0.15">
      <c r="A45" s="2"/>
      <c r="B45" s="18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19"/>
      <c r="BK45" s="2"/>
      <c r="BL45" s="44" t="s">
        <v>30</v>
      </c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6"/>
    </row>
    <row r="46" spans="1:78" ht="13.5" customHeight="1" x14ac:dyDescent="0.15">
      <c r="A46" s="2"/>
      <c r="B46" s="18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19"/>
      <c r="BK46" s="2"/>
      <c r="BL46" s="47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9"/>
    </row>
    <row r="47" spans="1:78" ht="13.5" customHeight="1" x14ac:dyDescent="0.15">
      <c r="A47" s="2"/>
      <c r="B47" s="18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19"/>
      <c r="BK47" s="2"/>
      <c r="BL47" s="50" t="s">
        <v>118</v>
      </c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2"/>
    </row>
    <row r="48" spans="1:78" ht="13.5" customHeight="1" x14ac:dyDescent="0.15">
      <c r="A48" s="2"/>
      <c r="B48" s="18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19"/>
      <c r="BK48" s="2"/>
      <c r="BL48" s="50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2"/>
    </row>
    <row r="49" spans="1:78" ht="13.5" customHeight="1" x14ac:dyDescent="0.15">
      <c r="A49" s="2"/>
      <c r="B49" s="18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19"/>
      <c r="BK49" s="2"/>
      <c r="BL49" s="50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2"/>
    </row>
    <row r="50" spans="1:78" ht="13.5" customHeight="1" x14ac:dyDescent="0.15">
      <c r="A50" s="2"/>
      <c r="B50" s="18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19"/>
      <c r="BK50" s="2"/>
      <c r="BL50" s="50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2"/>
    </row>
    <row r="51" spans="1:78" ht="13.5" customHeight="1" x14ac:dyDescent="0.15">
      <c r="A51" s="2"/>
      <c r="B51" s="18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19"/>
      <c r="BK51" s="2"/>
      <c r="BL51" s="50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2"/>
    </row>
    <row r="52" spans="1:78" ht="13.5" customHeight="1" x14ac:dyDescent="0.15">
      <c r="A52" s="2"/>
      <c r="B52" s="18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19"/>
      <c r="BK52" s="2"/>
      <c r="BL52" s="50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2"/>
    </row>
    <row r="53" spans="1:78" ht="13.5" customHeight="1" x14ac:dyDescent="0.15">
      <c r="A53" s="2"/>
      <c r="B53" s="18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19"/>
      <c r="BK53" s="2"/>
      <c r="BL53" s="50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2"/>
    </row>
    <row r="54" spans="1:78" ht="13.5" customHeight="1" x14ac:dyDescent="0.15">
      <c r="A54" s="2"/>
      <c r="B54" s="18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19"/>
      <c r="BK54" s="2"/>
      <c r="BL54" s="50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2"/>
    </row>
    <row r="55" spans="1:78" ht="13.5" customHeight="1" x14ac:dyDescent="0.15">
      <c r="A55" s="2"/>
      <c r="B55" s="18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19"/>
      <c r="BK55" s="2"/>
      <c r="BL55" s="50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2"/>
    </row>
    <row r="56" spans="1:78" ht="13.5" customHeight="1" x14ac:dyDescent="0.15">
      <c r="A56" s="2"/>
      <c r="B56" s="18"/>
      <c r="C56" s="56" t="s">
        <v>31</v>
      </c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20"/>
      <c r="R56" s="56" t="s">
        <v>32</v>
      </c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20"/>
      <c r="AG56" s="56" t="s">
        <v>33</v>
      </c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20"/>
      <c r="AV56" s="56" t="s">
        <v>34</v>
      </c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19"/>
      <c r="BK56" s="2"/>
      <c r="BL56" s="50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2"/>
    </row>
    <row r="57" spans="1:78" ht="13.5" customHeight="1" x14ac:dyDescent="0.15">
      <c r="A57" s="2"/>
      <c r="B57" s="1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20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20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20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19"/>
      <c r="BK57" s="2"/>
      <c r="BL57" s="50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2"/>
    </row>
    <row r="58" spans="1:78" ht="13.5" customHeight="1" x14ac:dyDescent="0.15">
      <c r="A58" s="2"/>
      <c r="B58" s="18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50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2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50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2"/>
    </row>
    <row r="60" spans="1:78" ht="13.5" customHeight="1" x14ac:dyDescent="0.15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50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2"/>
    </row>
    <row r="61" spans="1:78" ht="13.5" customHeight="1" x14ac:dyDescent="0.15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50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2"/>
    </row>
    <row r="62" spans="1:78" ht="13.5" customHeight="1" x14ac:dyDescent="0.15">
      <c r="A62" s="2"/>
      <c r="B62" s="18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19"/>
      <c r="BK62" s="2"/>
      <c r="BL62" s="50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2"/>
    </row>
    <row r="63" spans="1:78" ht="13.5" customHeight="1" x14ac:dyDescent="0.15">
      <c r="A63" s="2"/>
      <c r="B63" s="18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19"/>
      <c r="BK63" s="2"/>
      <c r="BL63" s="50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2"/>
    </row>
    <row r="64" spans="1:78" ht="13.5" customHeight="1" x14ac:dyDescent="0.15">
      <c r="A64" s="2"/>
      <c r="B64" s="18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19"/>
      <c r="BK64" s="2"/>
      <c r="BL64" s="44" t="s">
        <v>36</v>
      </c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6"/>
    </row>
    <row r="65" spans="1:78" ht="13.5" customHeight="1" x14ac:dyDescent="0.15">
      <c r="A65" s="2"/>
      <c r="B65" s="18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19"/>
      <c r="BK65" s="2"/>
      <c r="BL65" s="47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9"/>
    </row>
    <row r="66" spans="1:78" ht="13.5" customHeight="1" x14ac:dyDescent="0.15">
      <c r="A66" s="2"/>
      <c r="B66" s="18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19"/>
      <c r="BK66" s="2"/>
      <c r="BL66" s="50" t="s">
        <v>119</v>
      </c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2"/>
    </row>
    <row r="67" spans="1:78" ht="13.5" customHeight="1" x14ac:dyDescent="0.15">
      <c r="A67" s="2"/>
      <c r="B67" s="18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19"/>
      <c r="BK67" s="2"/>
      <c r="BL67" s="50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2"/>
    </row>
    <row r="68" spans="1:78" ht="13.5" customHeight="1" x14ac:dyDescent="0.15">
      <c r="A68" s="2"/>
      <c r="B68" s="18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19"/>
      <c r="BK68" s="2"/>
      <c r="BL68" s="50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2"/>
    </row>
    <row r="69" spans="1:78" ht="13.5" customHeight="1" x14ac:dyDescent="0.15">
      <c r="A69" s="2"/>
      <c r="B69" s="18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19"/>
      <c r="BK69" s="2"/>
      <c r="BL69" s="50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2"/>
    </row>
    <row r="70" spans="1:78" ht="13.5" customHeight="1" x14ac:dyDescent="0.15">
      <c r="A70" s="2"/>
      <c r="B70" s="18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19"/>
      <c r="BK70" s="2"/>
      <c r="BL70" s="50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2"/>
    </row>
    <row r="71" spans="1:78" ht="13.5" customHeight="1" x14ac:dyDescent="0.15">
      <c r="A71" s="2"/>
      <c r="B71" s="18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19"/>
      <c r="BK71" s="2"/>
      <c r="BL71" s="50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2"/>
    </row>
    <row r="72" spans="1:78" ht="13.5" customHeight="1" x14ac:dyDescent="0.15">
      <c r="A72" s="2"/>
      <c r="B72" s="18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19"/>
      <c r="BK72" s="2"/>
      <c r="BL72" s="50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2"/>
    </row>
    <row r="73" spans="1:78" ht="13.5" customHeight="1" x14ac:dyDescent="0.15">
      <c r="A73" s="2"/>
      <c r="B73" s="18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19"/>
      <c r="BK73" s="2"/>
      <c r="BL73" s="50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2"/>
    </row>
    <row r="74" spans="1:78" ht="13.5" customHeight="1" x14ac:dyDescent="0.15">
      <c r="A74" s="2"/>
      <c r="B74" s="18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19"/>
      <c r="BK74" s="2"/>
      <c r="BL74" s="50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2"/>
    </row>
    <row r="75" spans="1:78" ht="13.5" customHeight="1" x14ac:dyDescent="0.15">
      <c r="A75" s="2"/>
      <c r="B75" s="18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19"/>
      <c r="BK75" s="2"/>
      <c r="BL75" s="50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2"/>
    </row>
    <row r="76" spans="1:78" ht="13.5" customHeight="1" x14ac:dyDescent="0.15">
      <c r="A76" s="2"/>
      <c r="B76" s="18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19"/>
      <c r="BK76" s="2"/>
      <c r="BL76" s="50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2"/>
    </row>
    <row r="77" spans="1:78" ht="13.5" customHeight="1" x14ac:dyDescent="0.15">
      <c r="A77" s="2"/>
      <c r="B77" s="18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19"/>
      <c r="BK77" s="2"/>
      <c r="BL77" s="50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2"/>
    </row>
    <row r="78" spans="1:78" ht="13.5" customHeight="1" x14ac:dyDescent="0.15">
      <c r="A78" s="2"/>
      <c r="B78" s="18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19"/>
      <c r="BK78" s="2"/>
      <c r="BL78" s="50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2"/>
    </row>
    <row r="79" spans="1:78" ht="13.5" customHeight="1" x14ac:dyDescent="0.15">
      <c r="A79" s="2"/>
      <c r="B79" s="18"/>
      <c r="C79" s="56" t="s">
        <v>37</v>
      </c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20"/>
      <c r="V79" s="20"/>
      <c r="W79" s="56" t="s">
        <v>38</v>
      </c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20"/>
      <c r="AP79" s="20"/>
      <c r="AQ79" s="56" t="s">
        <v>39</v>
      </c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"/>
      <c r="BJ79" s="19"/>
      <c r="BK79" s="2"/>
      <c r="BL79" s="50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2"/>
    </row>
    <row r="80" spans="1:78" ht="13.5" customHeight="1" x14ac:dyDescent="0.15">
      <c r="A80" s="2"/>
      <c r="B80" s="1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20"/>
      <c r="V80" s="20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20"/>
      <c r="AP80" s="20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"/>
      <c r="BJ80" s="19"/>
      <c r="BK80" s="2"/>
      <c r="BL80" s="50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2"/>
    </row>
    <row r="81" spans="1:78" ht="13.5" customHeight="1" x14ac:dyDescent="0.15">
      <c r="A81" s="2"/>
      <c r="B81" s="18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5"/>
      <c r="V81" s="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5"/>
      <c r="AP81" s="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5"/>
      <c r="BJ81" s="19"/>
      <c r="BK81" s="2"/>
      <c r="BL81" s="50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2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3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5"/>
    </row>
    <row r="83" spans="1:78" x14ac:dyDescent="0.15">
      <c r="C83" s="26" t="s">
        <v>40</v>
      </c>
    </row>
    <row r="84" spans="1:78" hidden="1" x14ac:dyDescent="0.15">
      <c r="B84" s="27" t="s">
        <v>41</v>
      </c>
      <c r="C84" s="27"/>
      <c r="D84" s="27"/>
      <c r="E84" s="27" t="s">
        <v>42</v>
      </c>
      <c r="F84" s="27" t="s">
        <v>43</v>
      </c>
      <c r="G84" s="27" t="s">
        <v>44</v>
      </c>
      <c r="H84" s="27" t="s">
        <v>45</v>
      </c>
      <c r="I84" s="27" t="s">
        <v>46</v>
      </c>
      <c r="J84" s="27" t="s">
        <v>47</v>
      </c>
      <c r="K84" s="27" t="s">
        <v>48</v>
      </c>
      <c r="L84" s="27" t="s">
        <v>49</v>
      </c>
      <c r="M84" s="27" t="s">
        <v>50</v>
      </c>
      <c r="N84" s="27" t="s">
        <v>51</v>
      </c>
      <c r="O84" s="27" t="s">
        <v>52</v>
      </c>
    </row>
    <row r="85" spans="1:78" hidden="1" x14ac:dyDescent="0.15">
      <c r="B85" s="27"/>
      <c r="C85" s="27"/>
      <c r="D85" s="27"/>
      <c r="E85" s="27" t="str">
        <f>データ!AH6</f>
        <v>【107.52】</v>
      </c>
      <c r="F85" s="27" t="str">
        <f>データ!AS6</f>
        <v>【34.34】</v>
      </c>
      <c r="G85" s="27" t="str">
        <f>データ!BD6</f>
        <v>【356.94】</v>
      </c>
      <c r="H85" s="27" t="str">
        <f>データ!BO6</f>
        <v>【880.68】</v>
      </c>
      <c r="I85" s="27" t="str">
        <f>データ!BZ6</f>
        <v>【70.32】</v>
      </c>
      <c r="J85" s="27" t="str">
        <f>データ!CK6</f>
        <v>【268.91】</v>
      </c>
      <c r="K85" s="27" t="str">
        <f>データ!CV6</f>
        <v>【52.75】</v>
      </c>
      <c r="L85" s="27" t="str">
        <f>データ!DG6</f>
        <v>【83.57】</v>
      </c>
      <c r="M85" s="27" t="str">
        <f>データ!DR6</f>
        <v>【39.67】</v>
      </c>
      <c r="N85" s="27" t="str">
        <f>データ!EC6</f>
        <v>【9.44】</v>
      </c>
      <c r="O85" s="27" t="str">
        <f>データ!EN6</f>
        <v>【0.73】</v>
      </c>
    </row>
  </sheetData>
  <sheetProtection password="B319" sheet="1" objects="1" scenarios="1" formatCells="0" formatColumns="0" formatRows="0"/>
  <mergeCells count="55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topLeftCell="DV1" workbookViewId="0">
      <selection activeCell="X4" sqref="X4:AH4"/>
    </sheetView>
  </sheetViews>
  <sheetFormatPr defaultColWidth="9" defaultRowHeight="13.5" x14ac:dyDescent="0.15"/>
  <cols>
    <col min="1" max="1" width="9" style="3"/>
    <col min="2" max="144" width="11.875" style="3" customWidth="1"/>
    <col min="145" max="16384" width="9" style="3"/>
  </cols>
  <sheetData>
    <row r="1" spans="1:144" x14ac:dyDescent="0.15">
      <c r="A1" s="3" t="s">
        <v>53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>
        <v>1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/>
      <c r="AI1" s="28">
        <v>1</v>
      </c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/>
      <c r="AT1" s="28">
        <v>1</v>
      </c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/>
      <c r="BE1" s="28">
        <v>1</v>
      </c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/>
      <c r="BP1" s="28">
        <v>1</v>
      </c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/>
      <c r="CA1" s="28">
        <v>1</v>
      </c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/>
      <c r="CL1" s="28">
        <v>1</v>
      </c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/>
      <c r="CW1" s="28">
        <v>1</v>
      </c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/>
      <c r="DH1" s="28">
        <v>1</v>
      </c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/>
      <c r="DS1" s="28">
        <v>1</v>
      </c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/>
      <c r="ED1" s="28">
        <v>1</v>
      </c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/>
    </row>
    <row r="2" spans="1:144" x14ac:dyDescent="0.15">
      <c r="A2" s="29" t="s">
        <v>54</v>
      </c>
      <c r="B2" s="29">
        <f>COLUMN()-1</f>
        <v>1</v>
      </c>
      <c r="C2" s="29">
        <f t="shared" ref="C2:BR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ref="BS2:ED2" si="1">COLUMN()-1</f>
        <v>70</v>
      </c>
      <c r="BT2" s="29">
        <f t="shared" si="1"/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ref="EE2:EN2" si="2">COLUMN()-1</f>
        <v>134</v>
      </c>
      <c r="EF2" s="29">
        <f t="shared" si="2"/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</row>
    <row r="3" spans="1:144" x14ac:dyDescent="0.15">
      <c r="A3" s="29" t="s">
        <v>55</v>
      </c>
      <c r="B3" s="30" t="s">
        <v>56</v>
      </c>
      <c r="C3" s="30" t="s">
        <v>57</v>
      </c>
      <c r="D3" s="30" t="s">
        <v>58</v>
      </c>
      <c r="E3" s="30" t="s">
        <v>59</v>
      </c>
      <c r="F3" s="30" t="s">
        <v>60</v>
      </c>
      <c r="G3" s="30" t="s">
        <v>61</v>
      </c>
      <c r="H3" s="89" t="s">
        <v>62</v>
      </c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1"/>
      <c r="X3" s="95" t="s">
        <v>63</v>
      </c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 t="s">
        <v>64</v>
      </c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</row>
    <row r="4" spans="1:144" x14ac:dyDescent="0.15">
      <c r="A4" s="29" t="s">
        <v>65</v>
      </c>
      <c r="B4" s="31"/>
      <c r="C4" s="31"/>
      <c r="D4" s="31"/>
      <c r="E4" s="31"/>
      <c r="F4" s="31"/>
      <c r="G4" s="31"/>
      <c r="H4" s="92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4"/>
      <c r="X4" s="88" t="s">
        <v>66</v>
      </c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 t="s">
        <v>67</v>
      </c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 t="s">
        <v>68</v>
      </c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 t="s">
        <v>69</v>
      </c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 t="s">
        <v>70</v>
      </c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 t="s">
        <v>71</v>
      </c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 t="s">
        <v>72</v>
      </c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 t="s">
        <v>73</v>
      </c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 t="s">
        <v>74</v>
      </c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 t="s">
        <v>75</v>
      </c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 t="s">
        <v>76</v>
      </c>
      <c r="EE4" s="88"/>
      <c r="EF4" s="88"/>
      <c r="EG4" s="88"/>
      <c r="EH4" s="88"/>
      <c r="EI4" s="88"/>
      <c r="EJ4" s="88"/>
      <c r="EK4" s="88"/>
      <c r="EL4" s="88"/>
      <c r="EM4" s="88"/>
      <c r="EN4" s="88"/>
    </row>
    <row r="5" spans="1:144" x14ac:dyDescent="0.15">
      <c r="A5" s="29" t="s">
        <v>77</v>
      </c>
      <c r="B5" s="32"/>
      <c r="C5" s="32"/>
      <c r="D5" s="32"/>
      <c r="E5" s="32"/>
      <c r="F5" s="32"/>
      <c r="G5" s="32"/>
      <c r="H5" s="33" t="s">
        <v>78</v>
      </c>
      <c r="I5" s="33" t="s">
        <v>79</v>
      </c>
      <c r="J5" s="33" t="s">
        <v>80</v>
      </c>
      <c r="K5" s="33" t="s">
        <v>81</v>
      </c>
      <c r="L5" s="33" t="s">
        <v>82</v>
      </c>
      <c r="M5" s="33" t="s">
        <v>5</v>
      </c>
      <c r="N5" s="33" t="s">
        <v>83</v>
      </c>
      <c r="O5" s="33" t="s">
        <v>84</v>
      </c>
      <c r="P5" s="33" t="s">
        <v>85</v>
      </c>
      <c r="Q5" s="33" t="s">
        <v>86</v>
      </c>
      <c r="R5" s="33" t="s">
        <v>87</v>
      </c>
      <c r="S5" s="33" t="s">
        <v>88</v>
      </c>
      <c r="T5" s="33" t="s">
        <v>89</v>
      </c>
      <c r="U5" s="33" t="s">
        <v>90</v>
      </c>
      <c r="V5" s="33" t="s">
        <v>91</v>
      </c>
      <c r="W5" s="33" t="s">
        <v>92</v>
      </c>
      <c r="X5" s="33" t="s">
        <v>93</v>
      </c>
      <c r="Y5" s="33" t="s">
        <v>94</v>
      </c>
      <c r="Z5" s="33" t="s">
        <v>95</v>
      </c>
      <c r="AA5" s="33" t="s">
        <v>96</v>
      </c>
      <c r="AB5" s="33" t="s">
        <v>97</v>
      </c>
      <c r="AC5" s="33" t="s">
        <v>98</v>
      </c>
      <c r="AD5" s="33" t="s">
        <v>99</v>
      </c>
      <c r="AE5" s="33" t="s">
        <v>100</v>
      </c>
      <c r="AF5" s="33" t="s">
        <v>101</v>
      </c>
      <c r="AG5" s="33" t="s">
        <v>102</v>
      </c>
      <c r="AH5" s="33" t="s">
        <v>41</v>
      </c>
      <c r="AI5" s="33" t="s">
        <v>93</v>
      </c>
      <c r="AJ5" s="33" t="s">
        <v>94</v>
      </c>
      <c r="AK5" s="33" t="s">
        <v>95</v>
      </c>
      <c r="AL5" s="33" t="s">
        <v>96</v>
      </c>
      <c r="AM5" s="33" t="s">
        <v>97</v>
      </c>
      <c r="AN5" s="33" t="s">
        <v>98</v>
      </c>
      <c r="AO5" s="33" t="s">
        <v>99</v>
      </c>
      <c r="AP5" s="33" t="s">
        <v>100</v>
      </c>
      <c r="AQ5" s="33" t="s">
        <v>101</v>
      </c>
      <c r="AR5" s="33" t="s">
        <v>102</v>
      </c>
      <c r="AS5" s="33" t="s">
        <v>103</v>
      </c>
      <c r="AT5" s="33" t="s">
        <v>93</v>
      </c>
      <c r="AU5" s="33" t="s">
        <v>94</v>
      </c>
      <c r="AV5" s="33" t="s">
        <v>95</v>
      </c>
      <c r="AW5" s="33" t="s">
        <v>96</v>
      </c>
      <c r="AX5" s="33" t="s">
        <v>97</v>
      </c>
      <c r="AY5" s="33" t="s">
        <v>98</v>
      </c>
      <c r="AZ5" s="33" t="s">
        <v>99</v>
      </c>
      <c r="BA5" s="33" t="s">
        <v>100</v>
      </c>
      <c r="BB5" s="33" t="s">
        <v>101</v>
      </c>
      <c r="BC5" s="33" t="s">
        <v>102</v>
      </c>
      <c r="BD5" s="33" t="s">
        <v>103</v>
      </c>
      <c r="BE5" s="33" t="s">
        <v>93</v>
      </c>
      <c r="BF5" s="33" t="s">
        <v>94</v>
      </c>
      <c r="BG5" s="33" t="s">
        <v>95</v>
      </c>
      <c r="BH5" s="33" t="s">
        <v>96</v>
      </c>
      <c r="BI5" s="33" t="s">
        <v>97</v>
      </c>
      <c r="BJ5" s="33" t="s">
        <v>98</v>
      </c>
      <c r="BK5" s="33" t="s">
        <v>99</v>
      </c>
      <c r="BL5" s="33" t="s">
        <v>100</v>
      </c>
      <c r="BM5" s="33" t="s">
        <v>101</v>
      </c>
      <c r="BN5" s="33" t="s">
        <v>102</v>
      </c>
      <c r="BO5" s="33" t="s">
        <v>103</v>
      </c>
      <c r="BP5" s="33" t="s">
        <v>93</v>
      </c>
      <c r="BQ5" s="33" t="s">
        <v>94</v>
      </c>
      <c r="BR5" s="33" t="s">
        <v>95</v>
      </c>
      <c r="BS5" s="33" t="s">
        <v>96</v>
      </c>
      <c r="BT5" s="33" t="s">
        <v>97</v>
      </c>
      <c r="BU5" s="33" t="s">
        <v>98</v>
      </c>
      <c r="BV5" s="33" t="s">
        <v>99</v>
      </c>
      <c r="BW5" s="33" t="s">
        <v>100</v>
      </c>
      <c r="BX5" s="33" t="s">
        <v>101</v>
      </c>
      <c r="BY5" s="33" t="s">
        <v>102</v>
      </c>
      <c r="BZ5" s="33" t="s">
        <v>103</v>
      </c>
      <c r="CA5" s="33" t="s">
        <v>93</v>
      </c>
      <c r="CB5" s="33" t="s">
        <v>94</v>
      </c>
      <c r="CC5" s="33" t="s">
        <v>95</v>
      </c>
      <c r="CD5" s="33" t="s">
        <v>96</v>
      </c>
      <c r="CE5" s="33" t="s">
        <v>97</v>
      </c>
      <c r="CF5" s="33" t="s">
        <v>98</v>
      </c>
      <c r="CG5" s="33" t="s">
        <v>99</v>
      </c>
      <c r="CH5" s="33" t="s">
        <v>100</v>
      </c>
      <c r="CI5" s="33" t="s">
        <v>101</v>
      </c>
      <c r="CJ5" s="33" t="s">
        <v>102</v>
      </c>
      <c r="CK5" s="33" t="s">
        <v>103</v>
      </c>
      <c r="CL5" s="33" t="s">
        <v>93</v>
      </c>
      <c r="CM5" s="33" t="s">
        <v>94</v>
      </c>
      <c r="CN5" s="33" t="s">
        <v>95</v>
      </c>
      <c r="CO5" s="33" t="s">
        <v>96</v>
      </c>
      <c r="CP5" s="33" t="s">
        <v>97</v>
      </c>
      <c r="CQ5" s="33" t="s">
        <v>98</v>
      </c>
      <c r="CR5" s="33" t="s">
        <v>99</v>
      </c>
      <c r="CS5" s="33" t="s">
        <v>100</v>
      </c>
      <c r="CT5" s="33" t="s">
        <v>101</v>
      </c>
      <c r="CU5" s="33" t="s">
        <v>102</v>
      </c>
      <c r="CV5" s="33" t="s">
        <v>103</v>
      </c>
      <c r="CW5" s="33" t="s">
        <v>93</v>
      </c>
      <c r="CX5" s="33" t="s">
        <v>94</v>
      </c>
      <c r="CY5" s="33" t="s">
        <v>95</v>
      </c>
      <c r="CZ5" s="33" t="s">
        <v>96</v>
      </c>
      <c r="DA5" s="33" t="s">
        <v>97</v>
      </c>
      <c r="DB5" s="33" t="s">
        <v>98</v>
      </c>
      <c r="DC5" s="33" t="s">
        <v>99</v>
      </c>
      <c r="DD5" s="33" t="s">
        <v>100</v>
      </c>
      <c r="DE5" s="33" t="s">
        <v>101</v>
      </c>
      <c r="DF5" s="33" t="s">
        <v>102</v>
      </c>
      <c r="DG5" s="33" t="s">
        <v>103</v>
      </c>
      <c r="DH5" s="33" t="s">
        <v>93</v>
      </c>
      <c r="DI5" s="33" t="s">
        <v>94</v>
      </c>
      <c r="DJ5" s="33" t="s">
        <v>95</v>
      </c>
      <c r="DK5" s="33" t="s">
        <v>96</v>
      </c>
      <c r="DL5" s="33" t="s">
        <v>97</v>
      </c>
      <c r="DM5" s="33" t="s">
        <v>98</v>
      </c>
      <c r="DN5" s="33" t="s">
        <v>99</v>
      </c>
      <c r="DO5" s="33" t="s">
        <v>100</v>
      </c>
      <c r="DP5" s="33" t="s">
        <v>101</v>
      </c>
      <c r="DQ5" s="33" t="s">
        <v>102</v>
      </c>
      <c r="DR5" s="33" t="s">
        <v>103</v>
      </c>
      <c r="DS5" s="33" t="s">
        <v>93</v>
      </c>
      <c r="DT5" s="33" t="s">
        <v>94</v>
      </c>
      <c r="DU5" s="33" t="s">
        <v>95</v>
      </c>
      <c r="DV5" s="33" t="s">
        <v>96</v>
      </c>
      <c r="DW5" s="33" t="s">
        <v>97</v>
      </c>
      <c r="DX5" s="33" t="s">
        <v>98</v>
      </c>
      <c r="DY5" s="33" t="s">
        <v>99</v>
      </c>
      <c r="DZ5" s="33" t="s">
        <v>100</v>
      </c>
      <c r="EA5" s="33" t="s">
        <v>101</v>
      </c>
      <c r="EB5" s="33" t="s">
        <v>102</v>
      </c>
      <c r="EC5" s="33" t="s">
        <v>103</v>
      </c>
      <c r="ED5" s="33" t="s">
        <v>93</v>
      </c>
      <c r="EE5" s="33" t="s">
        <v>94</v>
      </c>
      <c r="EF5" s="33" t="s">
        <v>95</v>
      </c>
      <c r="EG5" s="33" t="s">
        <v>96</v>
      </c>
      <c r="EH5" s="33" t="s">
        <v>97</v>
      </c>
      <c r="EI5" s="33" t="s">
        <v>98</v>
      </c>
      <c r="EJ5" s="33" t="s">
        <v>99</v>
      </c>
      <c r="EK5" s="33" t="s">
        <v>100</v>
      </c>
      <c r="EL5" s="33" t="s">
        <v>101</v>
      </c>
      <c r="EM5" s="33" t="s">
        <v>102</v>
      </c>
      <c r="EN5" s="33" t="s">
        <v>103</v>
      </c>
    </row>
    <row r="6" spans="1:144" s="37" customFormat="1" x14ac:dyDescent="0.15">
      <c r="A6" s="29" t="s">
        <v>104</v>
      </c>
      <c r="B6" s="34">
        <f>B7</f>
        <v>2016</v>
      </c>
      <c r="C6" s="34">
        <f t="shared" ref="C6:W6" si="3">C7</f>
        <v>122360</v>
      </c>
      <c r="D6" s="34">
        <f t="shared" si="3"/>
        <v>46</v>
      </c>
      <c r="E6" s="34">
        <f t="shared" si="3"/>
        <v>1</v>
      </c>
      <c r="F6" s="34">
        <f t="shared" si="3"/>
        <v>0</v>
      </c>
      <c r="G6" s="34">
        <f t="shared" si="3"/>
        <v>5</v>
      </c>
      <c r="H6" s="34" t="str">
        <f t="shared" si="3"/>
        <v>千葉県　香取市</v>
      </c>
      <c r="I6" s="34" t="str">
        <f t="shared" si="3"/>
        <v>法適用</v>
      </c>
      <c r="J6" s="34" t="str">
        <f t="shared" si="3"/>
        <v>水道事業</v>
      </c>
      <c r="K6" s="34" t="str">
        <f t="shared" si="3"/>
        <v>簡易水道事業</v>
      </c>
      <c r="L6" s="34" t="str">
        <f t="shared" si="3"/>
        <v>C3</v>
      </c>
      <c r="M6" s="34">
        <f t="shared" si="3"/>
        <v>0</v>
      </c>
      <c r="N6" s="35" t="str">
        <f t="shared" si="3"/>
        <v>-</v>
      </c>
      <c r="O6" s="35">
        <f t="shared" si="3"/>
        <v>43.34</v>
      </c>
      <c r="P6" s="35">
        <f t="shared" si="3"/>
        <v>3.98</v>
      </c>
      <c r="Q6" s="35">
        <f t="shared" si="3"/>
        <v>4644</v>
      </c>
      <c r="R6" s="35">
        <f t="shared" si="3"/>
        <v>78982</v>
      </c>
      <c r="S6" s="35">
        <f t="shared" si="3"/>
        <v>262.35000000000002</v>
      </c>
      <c r="T6" s="35">
        <f t="shared" si="3"/>
        <v>301.06</v>
      </c>
      <c r="U6" s="35">
        <f t="shared" si="3"/>
        <v>3125</v>
      </c>
      <c r="V6" s="35">
        <f t="shared" si="3"/>
        <v>29.05</v>
      </c>
      <c r="W6" s="35">
        <f t="shared" si="3"/>
        <v>107.57</v>
      </c>
      <c r="X6" s="36">
        <f>IF(X7="",NA(),X7)</f>
        <v>111.49</v>
      </c>
      <c r="Y6" s="36">
        <f t="shared" ref="Y6:AG6" si="4">IF(Y7="",NA(),Y7)</f>
        <v>109.57</v>
      </c>
      <c r="Z6" s="36">
        <f t="shared" si="4"/>
        <v>109.27</v>
      </c>
      <c r="AA6" s="36">
        <f t="shared" si="4"/>
        <v>132.99</v>
      </c>
      <c r="AB6" s="36">
        <f t="shared" si="4"/>
        <v>134.32</v>
      </c>
      <c r="AC6" s="36">
        <f t="shared" si="4"/>
        <v>108.9</v>
      </c>
      <c r="AD6" s="36">
        <f t="shared" si="4"/>
        <v>97.04</v>
      </c>
      <c r="AE6" s="36">
        <f t="shared" si="4"/>
        <v>103.86</v>
      </c>
      <c r="AF6" s="36">
        <f t="shared" si="4"/>
        <v>111.5</v>
      </c>
      <c r="AG6" s="36">
        <f t="shared" si="4"/>
        <v>111.79</v>
      </c>
      <c r="AH6" s="35" t="str">
        <f>IF(AH7="","",IF(AH7="-","【-】","【"&amp;SUBSTITUTE(TEXT(AH7,"#,##0.00"),"-","△")&amp;"】"))</f>
        <v>【107.52】</v>
      </c>
      <c r="AI6" s="36">
        <f>IF(AI7="",NA(),AI7)</f>
        <v>216.28</v>
      </c>
      <c r="AJ6" s="36">
        <f t="shared" ref="AJ6:AR6" si="5">IF(AJ7="",NA(),AJ7)</f>
        <v>204.91</v>
      </c>
      <c r="AK6" s="36">
        <f t="shared" si="5"/>
        <v>180.12</v>
      </c>
      <c r="AL6" s="36">
        <f t="shared" si="5"/>
        <v>101.98</v>
      </c>
      <c r="AM6" s="36">
        <f t="shared" si="5"/>
        <v>32.58</v>
      </c>
      <c r="AN6" s="36">
        <f t="shared" si="5"/>
        <v>34.049999999999997</v>
      </c>
      <c r="AO6" s="36">
        <f t="shared" si="5"/>
        <v>103.06</v>
      </c>
      <c r="AP6" s="36">
        <f t="shared" si="5"/>
        <v>42.39</v>
      </c>
      <c r="AQ6" s="36">
        <f t="shared" si="5"/>
        <v>7.41</v>
      </c>
      <c r="AR6" s="36">
        <f t="shared" si="5"/>
        <v>4.03</v>
      </c>
      <c r="AS6" s="35" t="str">
        <f>IF(AS7="","",IF(AS7="-","【-】","【"&amp;SUBSTITUTE(TEXT(AS7,"#,##0.00"),"-","△")&amp;"】"))</f>
        <v>【34.34】</v>
      </c>
      <c r="AT6" s="36">
        <f>IF(AT7="",NA(),AT7)</f>
        <v>6288.94</v>
      </c>
      <c r="AU6" s="36">
        <f t="shared" ref="AU6:BC6" si="6">IF(AU7="",NA(),AU7)</f>
        <v>491.88</v>
      </c>
      <c r="AV6" s="36">
        <f t="shared" si="6"/>
        <v>406.61</v>
      </c>
      <c r="AW6" s="36">
        <f t="shared" si="6"/>
        <v>461.94</v>
      </c>
      <c r="AX6" s="36">
        <f t="shared" si="6"/>
        <v>490.05</v>
      </c>
      <c r="AY6" s="36">
        <f t="shared" si="6"/>
        <v>1025.1400000000001</v>
      </c>
      <c r="AZ6" s="36">
        <f t="shared" si="6"/>
        <v>1435.5</v>
      </c>
      <c r="BA6" s="36">
        <f t="shared" si="6"/>
        <v>432.1</v>
      </c>
      <c r="BB6" s="36">
        <f t="shared" si="6"/>
        <v>515.9</v>
      </c>
      <c r="BC6" s="36">
        <f t="shared" si="6"/>
        <v>548.71</v>
      </c>
      <c r="BD6" s="35" t="str">
        <f>IF(BD7="","",IF(BD7="-","【-】","【"&amp;SUBSTITUTE(TEXT(BD7,"#,##0.00"),"-","△")&amp;"】"))</f>
        <v>【356.94】</v>
      </c>
      <c r="BE6" s="36">
        <f>IF(BE7="",NA(),BE7)</f>
        <v>1996.09</v>
      </c>
      <c r="BF6" s="36">
        <f t="shared" ref="BF6:BN6" si="7">IF(BF7="",NA(),BF7)</f>
        <v>2091.27</v>
      </c>
      <c r="BG6" s="36">
        <f t="shared" si="7"/>
        <v>2019.05</v>
      </c>
      <c r="BH6" s="36">
        <f t="shared" si="7"/>
        <v>1936.5</v>
      </c>
      <c r="BI6" s="36">
        <f t="shared" si="7"/>
        <v>1781.89</v>
      </c>
      <c r="BJ6" s="36">
        <f t="shared" si="7"/>
        <v>801.34</v>
      </c>
      <c r="BK6" s="36">
        <f t="shared" si="7"/>
        <v>1025.47</v>
      </c>
      <c r="BL6" s="36">
        <f t="shared" si="7"/>
        <v>952.88</v>
      </c>
      <c r="BM6" s="36">
        <f t="shared" si="7"/>
        <v>771.33</v>
      </c>
      <c r="BN6" s="36">
        <f t="shared" si="7"/>
        <v>669.22</v>
      </c>
      <c r="BO6" s="35" t="str">
        <f>IF(BO7="","",IF(BO7="-","【-】","【"&amp;SUBSTITUTE(TEXT(BO7,"#,##0.00"),"-","△")&amp;"】"))</f>
        <v>【880.68】</v>
      </c>
      <c r="BP6" s="36">
        <f>IF(BP7="",NA(),BP7)</f>
        <v>53.68</v>
      </c>
      <c r="BQ6" s="36">
        <f t="shared" ref="BQ6:BY6" si="8">IF(BQ7="",NA(),BQ7)</f>
        <v>52.53</v>
      </c>
      <c r="BR6" s="36">
        <f t="shared" si="8"/>
        <v>44.87</v>
      </c>
      <c r="BS6" s="36">
        <f t="shared" si="8"/>
        <v>50.69</v>
      </c>
      <c r="BT6" s="36">
        <f t="shared" si="8"/>
        <v>56.18</v>
      </c>
      <c r="BU6" s="36">
        <f t="shared" si="8"/>
        <v>58.34</v>
      </c>
      <c r="BV6" s="36">
        <f t="shared" si="8"/>
        <v>57.29</v>
      </c>
      <c r="BW6" s="36">
        <f t="shared" si="8"/>
        <v>62.32</v>
      </c>
      <c r="BX6" s="36">
        <f t="shared" si="8"/>
        <v>69.099999999999994</v>
      </c>
      <c r="BY6" s="36">
        <f t="shared" si="8"/>
        <v>73.34</v>
      </c>
      <c r="BZ6" s="35" t="str">
        <f>IF(BZ7="","",IF(BZ7="-","【-】","【"&amp;SUBSTITUTE(TEXT(BZ7,"#,##0.00"),"-","△")&amp;"】"))</f>
        <v>【70.32】</v>
      </c>
      <c r="CA6" s="36">
        <f>IF(CA7="",NA(),CA7)</f>
        <v>469.85</v>
      </c>
      <c r="CB6" s="36">
        <f t="shared" ref="CB6:CJ6" si="9">IF(CB7="",NA(),CB7)</f>
        <v>477.78</v>
      </c>
      <c r="CC6" s="36">
        <f t="shared" si="9"/>
        <v>560.16999999999996</v>
      </c>
      <c r="CD6" s="36">
        <f t="shared" si="9"/>
        <v>494.8</v>
      </c>
      <c r="CE6" s="36">
        <f t="shared" si="9"/>
        <v>446.99</v>
      </c>
      <c r="CF6" s="36">
        <f t="shared" si="9"/>
        <v>359.11</v>
      </c>
      <c r="CG6" s="36">
        <f t="shared" si="9"/>
        <v>360.94</v>
      </c>
      <c r="CH6" s="36">
        <f t="shared" si="9"/>
        <v>326.38</v>
      </c>
      <c r="CI6" s="36">
        <f t="shared" si="9"/>
        <v>297.49</v>
      </c>
      <c r="CJ6" s="36">
        <f t="shared" si="9"/>
        <v>261.75</v>
      </c>
      <c r="CK6" s="35" t="str">
        <f>IF(CK7="","",IF(CK7="-","【-】","【"&amp;SUBSTITUTE(TEXT(CK7,"#,##0.00"),"-","△")&amp;"】"))</f>
        <v>【268.91】</v>
      </c>
      <c r="CL6" s="36">
        <f>IF(CL7="",NA(),CL7)</f>
        <v>54.75</v>
      </c>
      <c r="CM6" s="36">
        <f t="shared" ref="CM6:CU6" si="10">IF(CM7="",NA(),CM7)</f>
        <v>54.17</v>
      </c>
      <c r="CN6" s="36">
        <f t="shared" si="10"/>
        <v>53.25</v>
      </c>
      <c r="CO6" s="36">
        <f t="shared" si="10"/>
        <v>58.16</v>
      </c>
      <c r="CP6" s="36">
        <f t="shared" si="10"/>
        <v>66.12</v>
      </c>
      <c r="CQ6" s="36">
        <f t="shared" si="10"/>
        <v>50.96</v>
      </c>
      <c r="CR6" s="36">
        <f t="shared" si="10"/>
        <v>50.84</v>
      </c>
      <c r="CS6" s="36">
        <f t="shared" si="10"/>
        <v>52.25</v>
      </c>
      <c r="CT6" s="36">
        <f t="shared" si="10"/>
        <v>48.71</v>
      </c>
      <c r="CU6" s="36">
        <f t="shared" si="10"/>
        <v>50.04</v>
      </c>
      <c r="CV6" s="35" t="str">
        <f>IF(CV7="","",IF(CV7="-","【-】","【"&amp;SUBSTITUTE(TEXT(CV7,"#,##0.00"),"-","△")&amp;"】"))</f>
        <v>【52.75】</v>
      </c>
      <c r="CW6" s="36">
        <f>IF(CW7="",NA(),CW7)</f>
        <v>83.4</v>
      </c>
      <c r="CX6" s="36">
        <f t="shared" ref="CX6:DF6" si="11">IF(CX7="",NA(),CX7)</f>
        <v>82.38</v>
      </c>
      <c r="CY6" s="36">
        <f t="shared" si="11"/>
        <v>84.73</v>
      </c>
      <c r="CZ6" s="36">
        <f t="shared" si="11"/>
        <v>79.73</v>
      </c>
      <c r="DA6" s="36">
        <f t="shared" si="11"/>
        <v>71.36</v>
      </c>
      <c r="DB6" s="36">
        <f t="shared" si="11"/>
        <v>84.13</v>
      </c>
      <c r="DC6" s="36">
        <f t="shared" si="11"/>
        <v>85.3</v>
      </c>
      <c r="DD6" s="36">
        <f t="shared" si="11"/>
        <v>86.34</v>
      </c>
      <c r="DE6" s="36">
        <f t="shared" si="11"/>
        <v>85.87</v>
      </c>
      <c r="DF6" s="36">
        <f t="shared" si="11"/>
        <v>83.83</v>
      </c>
      <c r="DG6" s="35" t="str">
        <f>IF(DG7="","",IF(DG7="-","【-】","【"&amp;SUBSTITUTE(TEXT(DG7,"#,##0.00"),"-","△")&amp;"】"))</f>
        <v>【83.57】</v>
      </c>
      <c r="DH6" s="36">
        <f>IF(DH7="",NA(),DH7)</f>
        <v>23.17</v>
      </c>
      <c r="DI6" s="36">
        <f t="shared" ref="DI6:DQ6" si="12">IF(DI7="",NA(),DI7)</f>
        <v>24.33</v>
      </c>
      <c r="DJ6" s="36">
        <f t="shared" si="12"/>
        <v>26.56</v>
      </c>
      <c r="DK6" s="36">
        <f t="shared" si="12"/>
        <v>48.41</v>
      </c>
      <c r="DL6" s="36">
        <f t="shared" si="12"/>
        <v>50.46</v>
      </c>
      <c r="DM6" s="36">
        <f t="shared" si="12"/>
        <v>33.840000000000003</v>
      </c>
      <c r="DN6" s="36">
        <f t="shared" si="12"/>
        <v>34.67</v>
      </c>
      <c r="DO6" s="36">
        <f t="shared" si="12"/>
        <v>39.26</v>
      </c>
      <c r="DP6" s="36">
        <f t="shared" si="12"/>
        <v>43.52</v>
      </c>
      <c r="DQ6" s="36">
        <f t="shared" si="12"/>
        <v>43.96</v>
      </c>
      <c r="DR6" s="35" t="str">
        <f>IF(DR7="","",IF(DR7="-","【-】","【"&amp;SUBSTITUTE(TEXT(DR7,"#,##0.00"),"-","△")&amp;"】"))</f>
        <v>【39.67】</v>
      </c>
      <c r="DS6" s="36">
        <f>IF(DS7="",NA(),DS7)</f>
        <v>14.34</v>
      </c>
      <c r="DT6" s="36">
        <f t="shared" ref="DT6:EB6" si="13">IF(DT7="",NA(),DT7)</f>
        <v>14.23</v>
      </c>
      <c r="DU6" s="36">
        <f t="shared" si="13"/>
        <v>13.91</v>
      </c>
      <c r="DV6" s="35">
        <f t="shared" si="13"/>
        <v>0</v>
      </c>
      <c r="DW6" s="36">
        <f t="shared" si="13"/>
        <v>14.06</v>
      </c>
      <c r="DX6" s="36">
        <f t="shared" si="13"/>
        <v>8.31</v>
      </c>
      <c r="DY6" s="36">
        <f t="shared" si="13"/>
        <v>8.4700000000000006</v>
      </c>
      <c r="DZ6" s="36">
        <f t="shared" si="13"/>
        <v>9.1</v>
      </c>
      <c r="EA6" s="36">
        <f t="shared" si="13"/>
        <v>12.35</v>
      </c>
      <c r="EB6" s="36">
        <f t="shared" si="13"/>
        <v>11.91</v>
      </c>
      <c r="EC6" s="35" t="str">
        <f>IF(EC7="","",IF(EC7="-","【-】","【"&amp;SUBSTITUTE(TEXT(EC7,"#,##0.00"),"-","△")&amp;"】"))</f>
        <v>【9.44】</v>
      </c>
      <c r="ED6" s="35">
        <f>IF(ED7="",NA(),ED7)</f>
        <v>0</v>
      </c>
      <c r="EE6" s="36">
        <f t="shared" ref="EE6:EM6" si="14">IF(EE7="",NA(),EE7)</f>
        <v>0.32</v>
      </c>
      <c r="EF6" s="36">
        <f t="shared" si="14"/>
        <v>0.52</v>
      </c>
      <c r="EG6" s="36">
        <f t="shared" si="14"/>
        <v>0.39</v>
      </c>
      <c r="EH6" s="36">
        <f t="shared" si="14"/>
        <v>0.25</v>
      </c>
      <c r="EI6" s="36">
        <f t="shared" si="14"/>
        <v>1.24</v>
      </c>
      <c r="EJ6" s="36">
        <f t="shared" si="14"/>
        <v>0.45</v>
      </c>
      <c r="EK6" s="36">
        <f t="shared" si="14"/>
        <v>0.53</v>
      </c>
      <c r="EL6" s="36">
        <f t="shared" si="14"/>
        <v>0.42</v>
      </c>
      <c r="EM6" s="36">
        <f t="shared" si="14"/>
        <v>0.67</v>
      </c>
      <c r="EN6" s="35" t="str">
        <f>IF(EN7="","",IF(EN7="-","【-】","【"&amp;SUBSTITUTE(TEXT(EN7,"#,##0.00"),"-","△")&amp;"】"))</f>
        <v>【0.73】</v>
      </c>
    </row>
    <row r="7" spans="1:144" s="37" customFormat="1" x14ac:dyDescent="0.15">
      <c r="A7" s="29"/>
      <c r="B7" s="38">
        <v>2016</v>
      </c>
      <c r="C7" s="38">
        <v>122360</v>
      </c>
      <c r="D7" s="38">
        <v>46</v>
      </c>
      <c r="E7" s="38">
        <v>1</v>
      </c>
      <c r="F7" s="38">
        <v>0</v>
      </c>
      <c r="G7" s="38">
        <v>5</v>
      </c>
      <c r="H7" s="38" t="s">
        <v>105</v>
      </c>
      <c r="I7" s="38" t="s">
        <v>106</v>
      </c>
      <c r="J7" s="38" t="s">
        <v>107</v>
      </c>
      <c r="K7" s="38" t="s">
        <v>108</v>
      </c>
      <c r="L7" s="38" t="s">
        <v>109</v>
      </c>
      <c r="M7" s="38"/>
      <c r="N7" s="39" t="s">
        <v>110</v>
      </c>
      <c r="O7" s="39">
        <v>43.34</v>
      </c>
      <c r="P7" s="39">
        <v>3.98</v>
      </c>
      <c r="Q7" s="39">
        <v>4644</v>
      </c>
      <c r="R7" s="39">
        <v>78982</v>
      </c>
      <c r="S7" s="39">
        <v>262.35000000000002</v>
      </c>
      <c r="T7" s="39">
        <v>301.06</v>
      </c>
      <c r="U7" s="39">
        <v>3125</v>
      </c>
      <c r="V7" s="39">
        <v>29.05</v>
      </c>
      <c r="W7" s="39">
        <v>107.57</v>
      </c>
      <c r="X7" s="39">
        <v>111.49</v>
      </c>
      <c r="Y7" s="39">
        <v>109.57</v>
      </c>
      <c r="Z7" s="39">
        <v>109.27</v>
      </c>
      <c r="AA7" s="39">
        <v>132.99</v>
      </c>
      <c r="AB7" s="39">
        <v>134.32</v>
      </c>
      <c r="AC7" s="39">
        <v>108.9</v>
      </c>
      <c r="AD7" s="39">
        <v>97.04</v>
      </c>
      <c r="AE7" s="39">
        <v>103.86</v>
      </c>
      <c r="AF7" s="39">
        <v>111.5</v>
      </c>
      <c r="AG7" s="39">
        <v>111.79</v>
      </c>
      <c r="AH7" s="39">
        <v>107.52</v>
      </c>
      <c r="AI7" s="39">
        <v>216.28</v>
      </c>
      <c r="AJ7" s="39">
        <v>204.91</v>
      </c>
      <c r="AK7" s="39">
        <v>180.12</v>
      </c>
      <c r="AL7" s="39">
        <v>101.98</v>
      </c>
      <c r="AM7" s="39">
        <v>32.58</v>
      </c>
      <c r="AN7" s="39">
        <v>34.049999999999997</v>
      </c>
      <c r="AO7" s="39">
        <v>103.06</v>
      </c>
      <c r="AP7" s="39">
        <v>42.39</v>
      </c>
      <c r="AQ7" s="39">
        <v>7.41</v>
      </c>
      <c r="AR7" s="39">
        <v>4.03</v>
      </c>
      <c r="AS7" s="39">
        <v>34.340000000000003</v>
      </c>
      <c r="AT7" s="39">
        <v>6288.94</v>
      </c>
      <c r="AU7" s="39">
        <v>491.88</v>
      </c>
      <c r="AV7" s="39">
        <v>406.61</v>
      </c>
      <c r="AW7" s="39">
        <v>461.94</v>
      </c>
      <c r="AX7" s="39">
        <v>490.05</v>
      </c>
      <c r="AY7" s="39">
        <v>1025.1400000000001</v>
      </c>
      <c r="AZ7" s="39">
        <v>1435.5</v>
      </c>
      <c r="BA7" s="39">
        <v>432.1</v>
      </c>
      <c r="BB7" s="39">
        <v>515.9</v>
      </c>
      <c r="BC7" s="39">
        <v>548.71</v>
      </c>
      <c r="BD7" s="39">
        <v>356.94</v>
      </c>
      <c r="BE7" s="39">
        <v>1996.09</v>
      </c>
      <c r="BF7" s="39">
        <v>2091.27</v>
      </c>
      <c r="BG7" s="39">
        <v>2019.05</v>
      </c>
      <c r="BH7" s="39">
        <v>1936.5</v>
      </c>
      <c r="BI7" s="39">
        <v>1781.89</v>
      </c>
      <c r="BJ7" s="39">
        <v>801.34</v>
      </c>
      <c r="BK7" s="39">
        <v>1025.47</v>
      </c>
      <c r="BL7" s="39">
        <v>952.88</v>
      </c>
      <c r="BM7" s="39">
        <v>771.33</v>
      </c>
      <c r="BN7" s="39">
        <v>669.22</v>
      </c>
      <c r="BO7" s="39">
        <v>880.68</v>
      </c>
      <c r="BP7" s="39">
        <v>53.68</v>
      </c>
      <c r="BQ7" s="39">
        <v>52.53</v>
      </c>
      <c r="BR7" s="39">
        <v>44.87</v>
      </c>
      <c r="BS7" s="39">
        <v>50.69</v>
      </c>
      <c r="BT7" s="39">
        <v>56.18</v>
      </c>
      <c r="BU7" s="39">
        <v>58.34</v>
      </c>
      <c r="BV7" s="39">
        <v>57.29</v>
      </c>
      <c r="BW7" s="39">
        <v>62.32</v>
      </c>
      <c r="BX7" s="39">
        <v>69.099999999999994</v>
      </c>
      <c r="BY7" s="39">
        <v>73.34</v>
      </c>
      <c r="BZ7" s="39">
        <v>70.319999999999993</v>
      </c>
      <c r="CA7" s="39">
        <v>469.85</v>
      </c>
      <c r="CB7" s="39">
        <v>477.78</v>
      </c>
      <c r="CC7" s="39">
        <v>560.16999999999996</v>
      </c>
      <c r="CD7" s="39">
        <v>494.8</v>
      </c>
      <c r="CE7" s="39">
        <v>446.99</v>
      </c>
      <c r="CF7" s="39">
        <v>359.11</v>
      </c>
      <c r="CG7" s="39">
        <v>360.94</v>
      </c>
      <c r="CH7" s="39">
        <v>326.38</v>
      </c>
      <c r="CI7" s="39">
        <v>297.49</v>
      </c>
      <c r="CJ7" s="39">
        <v>261.75</v>
      </c>
      <c r="CK7" s="39">
        <v>268.91000000000003</v>
      </c>
      <c r="CL7" s="39">
        <v>54.75</v>
      </c>
      <c r="CM7" s="39">
        <v>54.17</v>
      </c>
      <c r="CN7" s="39">
        <v>53.25</v>
      </c>
      <c r="CO7" s="39">
        <v>58.16</v>
      </c>
      <c r="CP7" s="39">
        <v>66.12</v>
      </c>
      <c r="CQ7" s="39">
        <v>50.96</v>
      </c>
      <c r="CR7" s="39">
        <v>50.84</v>
      </c>
      <c r="CS7" s="39">
        <v>52.25</v>
      </c>
      <c r="CT7" s="39">
        <v>48.71</v>
      </c>
      <c r="CU7" s="39">
        <v>50.04</v>
      </c>
      <c r="CV7" s="39">
        <v>52.75</v>
      </c>
      <c r="CW7" s="39">
        <v>83.4</v>
      </c>
      <c r="CX7" s="39">
        <v>82.38</v>
      </c>
      <c r="CY7" s="39">
        <v>84.73</v>
      </c>
      <c r="CZ7" s="39">
        <v>79.73</v>
      </c>
      <c r="DA7" s="39">
        <v>71.36</v>
      </c>
      <c r="DB7" s="39">
        <v>84.13</v>
      </c>
      <c r="DC7" s="39">
        <v>85.3</v>
      </c>
      <c r="DD7" s="39">
        <v>86.34</v>
      </c>
      <c r="DE7" s="39">
        <v>85.87</v>
      </c>
      <c r="DF7" s="39">
        <v>83.83</v>
      </c>
      <c r="DG7" s="39">
        <v>83.57</v>
      </c>
      <c r="DH7" s="39">
        <v>23.17</v>
      </c>
      <c r="DI7" s="39">
        <v>24.33</v>
      </c>
      <c r="DJ7" s="39">
        <v>26.56</v>
      </c>
      <c r="DK7" s="39">
        <v>48.41</v>
      </c>
      <c r="DL7" s="39">
        <v>50.46</v>
      </c>
      <c r="DM7" s="39">
        <v>33.840000000000003</v>
      </c>
      <c r="DN7" s="39">
        <v>34.67</v>
      </c>
      <c r="DO7" s="39">
        <v>39.26</v>
      </c>
      <c r="DP7" s="39">
        <v>43.52</v>
      </c>
      <c r="DQ7" s="39">
        <v>43.96</v>
      </c>
      <c r="DR7" s="39">
        <v>39.67</v>
      </c>
      <c r="DS7" s="39">
        <v>14.34</v>
      </c>
      <c r="DT7" s="39">
        <v>14.23</v>
      </c>
      <c r="DU7" s="39">
        <v>13.91</v>
      </c>
      <c r="DV7" s="39">
        <v>0</v>
      </c>
      <c r="DW7" s="39">
        <v>14.06</v>
      </c>
      <c r="DX7" s="39">
        <v>8.31</v>
      </c>
      <c r="DY7" s="39">
        <v>8.4700000000000006</v>
      </c>
      <c r="DZ7" s="39">
        <v>9.1</v>
      </c>
      <c r="EA7" s="39">
        <v>12.35</v>
      </c>
      <c r="EB7" s="39">
        <v>11.91</v>
      </c>
      <c r="EC7" s="39">
        <v>9.44</v>
      </c>
      <c r="ED7" s="39">
        <v>0</v>
      </c>
      <c r="EE7" s="39">
        <v>0.32</v>
      </c>
      <c r="EF7" s="39">
        <v>0.52</v>
      </c>
      <c r="EG7" s="39">
        <v>0.39</v>
      </c>
      <c r="EH7" s="39">
        <v>0.25</v>
      </c>
      <c r="EI7" s="39">
        <v>1.24</v>
      </c>
      <c r="EJ7" s="39">
        <v>0.45</v>
      </c>
      <c r="EK7" s="39">
        <v>0.53</v>
      </c>
      <c r="EL7" s="39">
        <v>0.42</v>
      </c>
      <c r="EM7" s="39">
        <v>0.67</v>
      </c>
      <c r="EN7" s="39">
        <v>0.73</v>
      </c>
    </row>
    <row r="8" spans="1:144" x14ac:dyDescent="0.15"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1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1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1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1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1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1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1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1"/>
    </row>
    <row r="9" spans="1:144" x14ac:dyDescent="0.15">
      <c r="A9" s="42"/>
      <c r="B9" s="42" t="s">
        <v>111</v>
      </c>
      <c r="C9" s="42" t="s">
        <v>112</v>
      </c>
      <c r="D9" s="42" t="s">
        <v>113</v>
      </c>
      <c r="E9" s="42" t="s">
        <v>114</v>
      </c>
      <c r="F9" s="42" t="s">
        <v>115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4" x14ac:dyDescent="0.15">
      <c r="A10" s="42" t="s">
        <v>56</v>
      </c>
      <c r="B10" s="43">
        <f>DATEVALUE($B$6-4&amp;"年1月1日")</f>
        <v>40909</v>
      </c>
      <c r="C10" s="43">
        <f>DATEVALUE($B$6-3&amp;"年1月1日")</f>
        <v>41275</v>
      </c>
      <c r="D10" s="43">
        <f>DATEVALUE($B$6-2&amp;"年1月1日")</f>
        <v>41640</v>
      </c>
      <c r="E10" s="43">
        <f>DATEVALUE($B$6-1&amp;"年1月1日")</f>
        <v>42005</v>
      </c>
      <c r="F10" s="43">
        <f>DATEVALUE($B$6&amp;"年1月1日")</f>
        <v>42370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testserver</cp:lastModifiedBy>
  <dcterms:created xsi:type="dcterms:W3CDTF">2017-12-25T01:25:56Z</dcterms:created>
  <dcterms:modified xsi:type="dcterms:W3CDTF">2018-02-20T07:40:59Z</dcterms:modified>
  <cp:category/>
</cp:coreProperties>
</file>