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２９年度\07公営企業\06経営比較分析表\20180125-経営比較分析表分析等依頼\03 団体→県\"/>
    </mc:Choice>
  </mc:AlternateContent>
  <workbookProtection workbookPassword="B319" lockStructure="1"/>
  <bookViews>
    <workbookView xWindow="3720" yWindow="0" windowWidth="20490" windowHeight="6780"/>
  </bookViews>
  <sheets>
    <sheet name="法適用_下水道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N86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6" i="4" s="1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AL8" i="4" s="1"/>
  <c r="R6" i="5"/>
  <c r="AD10" i="4" s="1"/>
  <c r="Q6" i="5"/>
  <c r="W10" i="4" s="1"/>
  <c r="P6" i="5"/>
  <c r="O6" i="5"/>
  <c r="I10" i="4" s="1"/>
  <c r="N6" i="5"/>
  <c r="M6" i="5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M86" i="4"/>
  <c r="L86" i="4"/>
  <c r="K86" i="4"/>
  <c r="I86" i="4"/>
  <c r="H86" i="4"/>
  <c r="G86" i="4"/>
  <c r="BB10" i="4"/>
  <c r="AT10" i="4"/>
  <c r="P10" i="4"/>
  <c r="B10" i="4"/>
  <c r="BB8" i="4"/>
  <c r="AT8" i="4"/>
  <c r="W8" i="4"/>
  <c r="P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<sst xmlns="http://schemas.openxmlformats.org/spreadsheetml/2006/main" count="282" uniqueCount="123">
  <si>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</si>
  <si>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</si>
  <si>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</si>
  <si>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</si>
  <si>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</si>
  <si>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</si>
  <si>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</si>
  <si>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</si>
  <si>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</si>
  <si>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</si>
  <si>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</si>
  <si>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</si>
  <si>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</si>
  <si>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</si>
  <si>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</si>
  <si>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</si>
  <si>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</si>
  <si>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</si>
  <si>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</si>
  <si>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</si>
  <si>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</si>
  <si>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</si>
  <si>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</si>
  <si>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</si>
  <si>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</si>
  <si>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</si>
  <si>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</si>
  <si>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</si>
  <si>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</si>
  <si>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</si>
  <si>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</si>
  <si>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</si>
  <si>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</si>
  <si>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</si>
  <si>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</si>
  <si>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</si>
  <si>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</si>
  <si>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</si>
  <si>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</si>
  <si>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</si>
  <si>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</si>
  <si>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7"/>
  </si>
  <si>
    <t>※　平成24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</si>
  <si>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</si>
  <si>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</si>
  <si>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</si>
  <si>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</si>
  <si>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</si>
  <si>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</si>
  <si>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</si>
  <si>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</si>
  <si>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</si>
  <si>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</si>
  <si>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</si>
  <si>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</si>
  <si>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</si>
  <si>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</si>
  <si>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</si>
  <si>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</si>
  <si>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</si>
  <si>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</si>
  <si>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</si>
  <si>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</si>
  <si>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</si>
  <si>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</si>
  <si>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</si>
  <si>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</si>
  <si>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</si>
  <si>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</si>
  <si>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</si>
  <si>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</si>
  <si>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</si>
  <si>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</si>
  <si>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</si>
  <si>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</si>
  <si>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</si>
  <si>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</si>
  <si>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</si>
  <si>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</si>
  <si>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</si>
  <si>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</si>
  <si>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</si>
  <si>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</si>
  <si>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</si>
  <si>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</si>
  <si>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</si>
  <si>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</si>
  <si>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</si>
  <si>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</si>
  <si>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</si>
  <si>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</si>
  <si>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</si>
  <si>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</si>
  <si>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</si>
  <si>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</si>
  <si>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</si>
  <si>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</si>
  <si>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</si>
  <si>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</si>
  <si>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</si>
  <si>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</si>
  <si>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</si>
  <si>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</si>
  <si>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</si>
  <si>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</si>
  <si>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</si>
  <si>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</si>
  <si>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</si>
  <si>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千葉県　酒々井町</t>
  </si>
  <si>
    <t>法適用</t>
  </si>
  <si>
    <t>下水道事業</t>
  </si>
  <si>
    <t>特定環境保全公共下水道</t>
  </si>
  <si>
    <t>D1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</si>
  <si>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</si>
  <si>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</si>
  <si>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</si>
  <si>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</si>
  <si>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</si>
  <si>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</si>
  <si>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当町の特定環境保全公共下水道事業は、公共下水道と同じく流域下水道に接続しており、一つの会計で経営しているため、各指標については、数値の算出の関係では公共下水道と多少の差異はあるが、経営状況は同様と考えている。「①経営収支比率」は１００％を下回っており、「②累積欠損比率」も類似団体と比較すると低い水準であるが、０％を超えているため、経年の状況も踏まえながら経営改善を図っていく必要がある。「④企業債残高対事業規模比率」、「汚水処理減価」は類似団体との比較では低く、「⑤経費回収率」は高い状況にある。「③流動比率」についても高い状況であり、資本的には余裕がある状態といえる。</t>
    <rPh sb="1" eb="2">
      <t>トウ</t>
    </rPh>
    <rPh sb="2" eb="3">
      <t>マチ</t>
    </rPh>
    <rPh sb="4" eb="6">
      <t>トクテイ</t>
    </rPh>
    <rPh sb="6" eb="8">
      <t>カンキョウ</t>
    </rPh>
    <rPh sb="8" eb="10">
      <t>ホゼン</t>
    </rPh>
    <rPh sb="10" eb="12">
      <t>コウキョウ</t>
    </rPh>
    <rPh sb="12" eb="15">
      <t>ゲスイドウ</t>
    </rPh>
    <rPh sb="15" eb="17">
      <t>ジギョウ</t>
    </rPh>
    <rPh sb="19" eb="21">
      <t>コウキョウ</t>
    </rPh>
    <rPh sb="21" eb="24">
      <t>ゲスイドウ</t>
    </rPh>
    <rPh sb="25" eb="26">
      <t>オナ</t>
    </rPh>
    <rPh sb="28" eb="30">
      <t>リュウイキ</t>
    </rPh>
    <rPh sb="30" eb="33">
      <t>ゲスイドウ</t>
    </rPh>
    <rPh sb="34" eb="36">
      <t>セツゾク</t>
    </rPh>
    <rPh sb="41" eb="42">
      <t>ヒト</t>
    </rPh>
    <rPh sb="44" eb="46">
      <t>カイケイ</t>
    </rPh>
    <rPh sb="47" eb="49">
      <t>ケイエイ</t>
    </rPh>
    <rPh sb="56" eb="59">
      <t>カクシヒョウ</t>
    </rPh>
    <rPh sb="65" eb="67">
      <t>スウチ</t>
    </rPh>
    <rPh sb="68" eb="70">
      <t>サンシュツ</t>
    </rPh>
    <rPh sb="71" eb="73">
      <t>カンケイ</t>
    </rPh>
    <rPh sb="75" eb="77">
      <t>コウキョウ</t>
    </rPh>
    <rPh sb="77" eb="80">
      <t>ゲスイドウ</t>
    </rPh>
    <rPh sb="81" eb="83">
      <t>タショウ</t>
    </rPh>
    <rPh sb="84" eb="86">
      <t>サイ</t>
    </rPh>
    <rPh sb="91" eb="93">
      <t>ケイエイ</t>
    </rPh>
    <rPh sb="93" eb="95">
      <t>ジョウキョウ</t>
    </rPh>
    <rPh sb="96" eb="98">
      <t>ドウヨウ</t>
    </rPh>
    <rPh sb="99" eb="100">
      <t>カンガ</t>
    </rPh>
    <rPh sb="107" eb="109">
      <t>ケイエイ</t>
    </rPh>
    <rPh sb="109" eb="111">
      <t>シュウシ</t>
    </rPh>
    <rPh sb="111" eb="113">
      <t>ヒリツ</t>
    </rPh>
    <rPh sb="120" eb="121">
      <t>シタ</t>
    </rPh>
    <rPh sb="121" eb="122">
      <t>マワ</t>
    </rPh>
    <rPh sb="129" eb="131">
      <t>ルイセキ</t>
    </rPh>
    <rPh sb="131" eb="133">
      <t>ケッソン</t>
    </rPh>
    <rPh sb="133" eb="135">
      <t>ヒリツ</t>
    </rPh>
    <rPh sb="137" eb="139">
      <t>ルイジ</t>
    </rPh>
    <rPh sb="139" eb="141">
      <t>ダンタイ</t>
    </rPh>
    <rPh sb="142" eb="144">
      <t>ヒカク</t>
    </rPh>
    <rPh sb="147" eb="148">
      <t>ヒク</t>
    </rPh>
    <rPh sb="149" eb="151">
      <t>スイジュン</t>
    </rPh>
    <rPh sb="159" eb="160">
      <t>コ</t>
    </rPh>
    <rPh sb="167" eb="169">
      <t>ケイネン</t>
    </rPh>
    <rPh sb="170" eb="172">
      <t>ジョウキョウ</t>
    </rPh>
    <rPh sb="173" eb="174">
      <t>フ</t>
    </rPh>
    <rPh sb="179" eb="181">
      <t>ケイエイ</t>
    </rPh>
    <rPh sb="181" eb="183">
      <t>カイゼン</t>
    </rPh>
    <rPh sb="184" eb="185">
      <t>ハカ</t>
    </rPh>
    <rPh sb="189" eb="191">
      <t>ヒツヨウ</t>
    </rPh>
    <rPh sb="197" eb="199">
      <t>キギョウ</t>
    </rPh>
    <rPh sb="199" eb="200">
      <t>サイ</t>
    </rPh>
    <rPh sb="200" eb="202">
      <t>ザンダカ</t>
    </rPh>
    <rPh sb="202" eb="203">
      <t>タイ</t>
    </rPh>
    <rPh sb="203" eb="205">
      <t>ジギョウ</t>
    </rPh>
    <rPh sb="205" eb="207">
      <t>キボ</t>
    </rPh>
    <rPh sb="207" eb="209">
      <t>ヒリツ</t>
    </rPh>
    <rPh sb="212" eb="214">
      <t>オスイ</t>
    </rPh>
    <rPh sb="214" eb="216">
      <t>ショリ</t>
    </rPh>
    <rPh sb="216" eb="218">
      <t>ゲンカ</t>
    </rPh>
    <rPh sb="220" eb="222">
      <t>ルイジ</t>
    </rPh>
    <rPh sb="222" eb="224">
      <t>ダンタイ</t>
    </rPh>
    <rPh sb="226" eb="228">
      <t>ヒカク</t>
    </rPh>
    <rPh sb="230" eb="231">
      <t>ヒク</t>
    </rPh>
    <rPh sb="235" eb="237">
      <t>ケイヒ</t>
    </rPh>
    <rPh sb="237" eb="239">
      <t>カイシュウ</t>
    </rPh>
    <rPh sb="239" eb="240">
      <t>リツ</t>
    </rPh>
    <rPh sb="242" eb="243">
      <t>タカ</t>
    </rPh>
    <rPh sb="244" eb="246">
      <t>ジョウキョウ</t>
    </rPh>
    <rPh sb="252" eb="254">
      <t>リュウドウ</t>
    </rPh>
    <rPh sb="254" eb="256">
      <t>ヒリツ</t>
    </rPh>
    <rPh sb="262" eb="263">
      <t>タカ</t>
    </rPh>
    <rPh sb="264" eb="266">
      <t>ジョウキョウ</t>
    </rPh>
    <rPh sb="270" eb="273">
      <t>シホンテキ</t>
    </rPh>
    <rPh sb="275" eb="277">
      <t>ヨユウ</t>
    </rPh>
    <rPh sb="280" eb="282">
      <t>ジョウタイ</t>
    </rPh>
    <phoneticPr fontId="4"/>
  </si>
  <si>
    <t>　「①有形固定資産減価償却率」は類似団体と比較して低い水準にあり、管渠老朽化も０％となっており、当面老朽化の課題はない。今後、法定耐用年数（５０年）を迎える下水道管については、現在策定中の「下水道長寿命化基本計画」に基づき、適切に更新していく。</t>
    <rPh sb="3" eb="5">
      <t>ユウケイ</t>
    </rPh>
    <rPh sb="5" eb="7">
      <t>コテイ</t>
    </rPh>
    <rPh sb="7" eb="9">
      <t>シサン</t>
    </rPh>
    <rPh sb="9" eb="11">
      <t>ゲンカ</t>
    </rPh>
    <rPh sb="11" eb="13">
      <t>ショウキャク</t>
    </rPh>
    <rPh sb="13" eb="14">
      <t>リツ</t>
    </rPh>
    <rPh sb="16" eb="18">
      <t>ルイジ</t>
    </rPh>
    <rPh sb="18" eb="20">
      <t>ダンタイ</t>
    </rPh>
    <rPh sb="21" eb="23">
      <t>ヒカク</t>
    </rPh>
    <rPh sb="25" eb="26">
      <t>ヒク</t>
    </rPh>
    <rPh sb="27" eb="29">
      <t>スイジュン</t>
    </rPh>
    <rPh sb="33" eb="34">
      <t>カン</t>
    </rPh>
    <rPh sb="34" eb="35">
      <t>キョ</t>
    </rPh>
    <rPh sb="35" eb="37">
      <t>ロウキュウ</t>
    </rPh>
    <rPh sb="37" eb="38">
      <t>カ</t>
    </rPh>
    <rPh sb="48" eb="50">
      <t>トウメン</t>
    </rPh>
    <rPh sb="50" eb="53">
      <t>ロウキュウカ</t>
    </rPh>
    <rPh sb="54" eb="56">
      <t>カダイ</t>
    </rPh>
    <rPh sb="60" eb="62">
      <t>コンゴ</t>
    </rPh>
    <rPh sb="63" eb="65">
      <t>ホウテイ</t>
    </rPh>
    <rPh sb="65" eb="67">
      <t>タイヨウ</t>
    </rPh>
    <rPh sb="67" eb="69">
      <t>ネンスウ</t>
    </rPh>
    <rPh sb="72" eb="73">
      <t>ネン</t>
    </rPh>
    <rPh sb="75" eb="76">
      <t>ムカ</t>
    </rPh>
    <rPh sb="78" eb="81">
      <t>ゲスイドウ</t>
    </rPh>
    <rPh sb="81" eb="82">
      <t>カン</t>
    </rPh>
    <rPh sb="88" eb="90">
      <t>ゲンザイ</t>
    </rPh>
    <rPh sb="90" eb="93">
      <t>サクテイチュウ</t>
    </rPh>
    <rPh sb="95" eb="98">
      <t>ゲスイドウ</t>
    </rPh>
    <rPh sb="98" eb="100">
      <t>チョウジュ</t>
    </rPh>
    <rPh sb="100" eb="101">
      <t>メイ</t>
    </rPh>
    <rPh sb="101" eb="102">
      <t>カ</t>
    </rPh>
    <rPh sb="102" eb="104">
      <t>キホン</t>
    </rPh>
    <rPh sb="104" eb="106">
      <t>ケイカク</t>
    </rPh>
    <rPh sb="108" eb="109">
      <t>モト</t>
    </rPh>
    <rPh sb="112" eb="114">
      <t>テキセツ</t>
    </rPh>
    <rPh sb="115" eb="117">
      <t>コウシン</t>
    </rPh>
    <phoneticPr fontId="4"/>
  </si>
  <si>
    <t>非設置</t>
    <rPh sb="0" eb="1">
      <t>ヒ</t>
    </rPh>
    <rPh sb="1" eb="3">
      <t>セッチ</t>
    </rPh>
    <phoneticPr fontId="4"/>
  </si>
  <si>
    <t>　全体計画における未整備区域の計画的な整備を行うとともに、今後発生してくる管渠の老朽化に対応するため、現在策定中の「下水道事業見直し事業計画」、「下水道事業長寿命化基本計画」等により、計画的な整備、更新を実施し、経営の健全化を図っていきたい。</t>
    <rPh sb="1" eb="3">
      <t>ゼンタイ</t>
    </rPh>
    <rPh sb="3" eb="5">
      <t>ケイカク</t>
    </rPh>
    <rPh sb="9" eb="12">
      <t>ミセイビ</t>
    </rPh>
    <rPh sb="12" eb="14">
      <t>クイキ</t>
    </rPh>
    <rPh sb="15" eb="18">
      <t>ケイカクテキ</t>
    </rPh>
    <rPh sb="19" eb="21">
      <t>セイビ</t>
    </rPh>
    <rPh sb="22" eb="23">
      <t>オコナ</t>
    </rPh>
    <rPh sb="29" eb="31">
      <t>コンゴ</t>
    </rPh>
    <rPh sb="31" eb="33">
      <t>ハッセイ</t>
    </rPh>
    <rPh sb="37" eb="38">
      <t>カン</t>
    </rPh>
    <rPh sb="38" eb="39">
      <t>キョ</t>
    </rPh>
    <rPh sb="40" eb="43">
      <t>ロウキュウカ</t>
    </rPh>
    <rPh sb="44" eb="46">
      <t>タイオウ</t>
    </rPh>
    <rPh sb="51" eb="53">
      <t>ゲンザイ</t>
    </rPh>
    <rPh sb="53" eb="55">
      <t>サクテイ</t>
    </rPh>
    <rPh sb="55" eb="56">
      <t>チュウ</t>
    </rPh>
    <rPh sb="58" eb="61">
      <t>ゲスイドウ</t>
    </rPh>
    <rPh sb="61" eb="63">
      <t>ジギョウ</t>
    </rPh>
    <rPh sb="63" eb="65">
      <t>ミナオ</t>
    </rPh>
    <rPh sb="66" eb="68">
      <t>ジギョウ</t>
    </rPh>
    <rPh sb="68" eb="70">
      <t>ケイカク</t>
    </rPh>
    <rPh sb="73" eb="76">
      <t>ゲスイドウ</t>
    </rPh>
    <rPh sb="76" eb="78">
      <t>ジギョウ</t>
    </rPh>
    <rPh sb="78" eb="79">
      <t>チョウ</t>
    </rPh>
    <rPh sb="79" eb="81">
      <t>ジュミョウ</t>
    </rPh>
    <rPh sb="81" eb="82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</si>
</sst>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8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7E-418F-B353-60F66E413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059000"/>
        <c:axId val="200610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E-418F-B353-60F66E413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59000"/>
        <c:axId val="200610632"/>
      </c:lineChart>
      <c:dateAx>
        <c:axId val="200059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0610632"/>
        <c:crosses val="autoZero"/>
        <c:auto val="1"/>
        <c:lblOffset val="100"/>
        <c:baseTimeUnit val="years"/>
      </c:dateAx>
      <c:valAx>
        <c:axId val="200610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0059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C8-49E9-AD0B-D026416F1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717024"/>
        <c:axId val="201473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38.409999999999997</c:v>
                </c:pt>
                <c:pt idx="3">
                  <c:v>39.25</c:v>
                </c:pt>
                <c:pt idx="4">
                  <c:v>43.18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8-49E9-AD0B-D026416F1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17024"/>
        <c:axId val="201473288"/>
      </c:lineChart>
      <c:dateAx>
        <c:axId val="199717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1473288"/>
        <c:crosses val="autoZero"/>
        <c:auto val="1"/>
        <c:lblOffset val="100"/>
        <c:baseTimeUnit val="years"/>
      </c:dateAx>
      <c:valAx>
        <c:axId val="201473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9717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91.99</c:v>
                </c:pt>
                <c:pt idx="3">
                  <c:v>90.48</c:v>
                </c:pt>
                <c:pt idx="4">
                  <c:v>90.52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8-47F2-A413-4FA29B2F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474464"/>
        <c:axId val="201841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86.28</c:v>
                </c:pt>
                <c:pt idx="3">
                  <c:v>86.43</c:v>
                </c:pt>
                <c:pt idx="4">
                  <c:v>86.43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8-47F2-A413-4FA29B2F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474464"/>
        <c:axId val="201841904"/>
      </c:lineChart>
      <c:dateAx>
        <c:axId val="201474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1841904"/>
        <c:crosses val="autoZero"/>
        <c:auto val="1"/>
        <c:lblOffset val="100"/>
        <c:baseTimeUnit val="years"/>
      </c:dateAx>
      <c:valAx>
        <c:axId val="201841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1474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95.69</c:v>
                </c:pt>
                <c:pt idx="3">
                  <c:v>92.39</c:v>
                </c:pt>
                <c:pt idx="4">
                  <c:v>94.67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F-4519-8997-959C49CC0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15296"/>
        <c:axId val="201121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93.62</c:v>
                </c:pt>
                <c:pt idx="3">
                  <c:v>99.07</c:v>
                </c:pt>
                <c:pt idx="4">
                  <c:v>101.17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F-4519-8997-959C49CC0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115296"/>
        <c:axId val="201121824"/>
      </c:lineChart>
      <c:dateAx>
        <c:axId val="201115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1121824"/>
        <c:crosses val="autoZero"/>
        <c:auto val="1"/>
        <c:lblOffset val="100"/>
        <c:baseTimeUnit val="years"/>
      </c:dateAx>
      <c:valAx>
        <c:axId val="201121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1115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3.96</c:v>
                </c:pt>
                <c:pt idx="3">
                  <c:v>7.32</c:v>
                </c:pt>
                <c:pt idx="4">
                  <c:v>10.87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0-4E79-A305-C632F5A0C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77192"/>
        <c:axId val="201177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23.33</c:v>
                </c:pt>
                <c:pt idx="3">
                  <c:v>25.07</c:v>
                </c:pt>
                <c:pt idx="4">
                  <c:v>28.48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0-4E79-A305-C632F5A0C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177192"/>
        <c:axId val="201177576"/>
      </c:lineChart>
      <c:dateAx>
        <c:axId val="201177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1177576"/>
        <c:crosses val="autoZero"/>
        <c:auto val="1"/>
        <c:lblOffset val="100"/>
        <c:baseTimeUnit val="years"/>
      </c:dateAx>
      <c:valAx>
        <c:axId val="201177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1177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CB-4881-B731-FEC7B3D34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62408"/>
        <c:axId val="201226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B-4881-B731-FEC7B3D34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162408"/>
        <c:axId val="201226544"/>
      </c:lineChart>
      <c:dateAx>
        <c:axId val="201162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1226544"/>
        <c:crosses val="autoZero"/>
        <c:auto val="1"/>
        <c:lblOffset val="100"/>
        <c:baseTimeUnit val="years"/>
      </c:dateAx>
      <c:valAx>
        <c:axId val="201226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1162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6.77</c:v>
                </c:pt>
                <c:pt idx="3">
                  <c:v>9.44</c:v>
                </c:pt>
                <c:pt idx="4">
                  <c:v>6.42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943-BF49-B34E93D3C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717416"/>
        <c:axId val="199717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50.43</c:v>
                </c:pt>
                <c:pt idx="3">
                  <c:v>64.760000000000005</c:v>
                </c:pt>
                <c:pt idx="4">
                  <c:v>68.930000000000007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943-BF49-B34E93D3C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17416"/>
        <c:axId val="199717808"/>
      </c:lineChart>
      <c:dateAx>
        <c:axId val="199717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9717808"/>
        <c:crosses val="autoZero"/>
        <c:auto val="1"/>
        <c:lblOffset val="100"/>
        <c:baseTimeUnit val="years"/>
      </c:dateAx>
      <c:valAx>
        <c:axId val="199717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9717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274.18</c:v>
                </c:pt>
                <c:pt idx="3">
                  <c:v>370.16</c:v>
                </c:pt>
                <c:pt idx="4">
                  <c:v>388.02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3-44EB-A13E-806B383AB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644792"/>
        <c:axId val="201645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34.29</c:v>
                </c:pt>
                <c:pt idx="3">
                  <c:v>88.18</c:v>
                </c:pt>
                <c:pt idx="4">
                  <c:v>70.42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3-44EB-A13E-806B383AB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44792"/>
        <c:axId val="201645184"/>
      </c:lineChart>
      <c:dateAx>
        <c:axId val="201644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1645184"/>
        <c:crosses val="autoZero"/>
        <c:auto val="1"/>
        <c:lblOffset val="100"/>
        <c:baseTimeUnit val="years"/>
      </c:dateAx>
      <c:valAx>
        <c:axId val="201645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1644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167.93</c:v>
                </c:pt>
                <c:pt idx="3">
                  <c:v>171.83</c:v>
                </c:pt>
                <c:pt idx="4">
                  <c:v>160.94999999999999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4D-4318-B232-F7CE11084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646360"/>
        <c:axId val="201646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1504.21</c:v>
                </c:pt>
                <c:pt idx="3">
                  <c:v>1390.86</c:v>
                </c:pt>
                <c:pt idx="4">
                  <c:v>1467.94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D-4318-B232-F7CE11084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46360"/>
        <c:axId val="201646752"/>
      </c:lineChart>
      <c:dateAx>
        <c:axId val="201646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1646752"/>
        <c:crosses val="autoZero"/>
        <c:auto val="1"/>
        <c:lblOffset val="100"/>
        <c:baseTimeUnit val="years"/>
      </c:dateAx>
      <c:valAx>
        <c:axId val="201646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1646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76.760000000000005</c:v>
                </c:pt>
                <c:pt idx="3">
                  <c:v>133.41</c:v>
                </c:pt>
                <c:pt idx="4">
                  <c:v>129.34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1-4F1B-8F21-8ABF9BDB0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471720"/>
        <c:axId val="201472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67.41</c:v>
                </c:pt>
                <c:pt idx="3">
                  <c:v>76.849999999999994</c:v>
                </c:pt>
                <c:pt idx="4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1-4F1B-8F21-8ABF9BDB0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471720"/>
        <c:axId val="201472112"/>
      </c:lineChart>
      <c:dateAx>
        <c:axId val="201471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1472112"/>
        <c:crosses val="autoZero"/>
        <c:auto val="1"/>
        <c:lblOffset val="100"/>
        <c:baseTimeUnit val="years"/>
      </c:dateAx>
      <c:valAx>
        <c:axId val="201472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1471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293.70999999999998</c:v>
                </c:pt>
                <c:pt idx="3">
                  <c:v>165.81</c:v>
                </c:pt>
                <c:pt idx="4">
                  <c:v>166.54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F-404A-B10B-1EE91FB1D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644400"/>
        <c:axId val="201644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216.49</c:v>
                </c:pt>
                <c:pt idx="3">
                  <c:v>198.4</c:v>
                </c:pt>
                <c:pt idx="4">
                  <c:v>184.56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F-404A-B10B-1EE91FB1D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44400"/>
        <c:axId val="201644008"/>
      </c:lineChart>
      <c:dateAx>
        <c:axId val="201644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1644008"/>
        <c:crosses val="autoZero"/>
        <c:auto val="1"/>
        <c:lblOffset val="100"/>
        <c:baseTimeUnit val="years"/>
      </c:dateAx>
      <c:valAx>
        <c:axId val="201644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1644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【1,348.09】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【232.54】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85" zoomScaleNormal="85" workbookViewId="0"/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 x14ac:dyDescent="0.15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 x14ac:dyDescent="0.15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76" t="str">
        <f>データ!H6</f>
        <v>千葉県　酒々井町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64" t="s">
        <v>1</v>
      </c>
      <c r="C7" s="64"/>
      <c r="D7" s="64"/>
      <c r="E7" s="64"/>
      <c r="F7" s="64"/>
      <c r="G7" s="64"/>
      <c r="H7" s="64"/>
      <c r="I7" s="64" t="s">
        <v>2</v>
      </c>
      <c r="J7" s="64"/>
      <c r="K7" s="64"/>
      <c r="L7" s="64"/>
      <c r="M7" s="64"/>
      <c r="N7" s="64"/>
      <c r="O7" s="64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4"/>
      <c r="AL7" s="64" t="s">
        <v>6</v>
      </c>
      <c r="AM7" s="64"/>
      <c r="AN7" s="64"/>
      <c r="AO7" s="64"/>
      <c r="AP7" s="64"/>
      <c r="AQ7" s="64"/>
      <c r="AR7" s="64"/>
      <c r="AS7" s="64"/>
      <c r="AT7" s="64" t="s">
        <v>7</v>
      </c>
      <c r="AU7" s="64"/>
      <c r="AV7" s="64"/>
      <c r="AW7" s="64"/>
      <c r="AX7" s="64"/>
      <c r="AY7" s="64"/>
      <c r="AZ7" s="64"/>
      <c r="BA7" s="64"/>
      <c r="BB7" s="64" t="s">
        <v>8</v>
      </c>
      <c r="BC7" s="64"/>
      <c r="BD7" s="64"/>
      <c r="BE7" s="64"/>
      <c r="BF7" s="64"/>
      <c r="BG7" s="64"/>
      <c r="BH7" s="64"/>
      <c r="BI7" s="6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3" t="str">
        <f>データ!I6</f>
        <v>法適用</v>
      </c>
      <c r="C8" s="73"/>
      <c r="D8" s="73"/>
      <c r="E8" s="73"/>
      <c r="F8" s="73"/>
      <c r="G8" s="73"/>
      <c r="H8" s="73"/>
      <c r="I8" s="73" t="str">
        <f>データ!J6</f>
        <v>下水道事業</v>
      </c>
      <c r="J8" s="73"/>
      <c r="K8" s="73"/>
      <c r="L8" s="73"/>
      <c r="M8" s="73"/>
      <c r="N8" s="73"/>
      <c r="O8" s="73"/>
      <c r="P8" s="73" t="str">
        <f>データ!K6</f>
        <v>特定環境保全公共下水道</v>
      </c>
      <c r="Q8" s="73"/>
      <c r="R8" s="73"/>
      <c r="S8" s="73"/>
      <c r="T8" s="73"/>
      <c r="U8" s="73"/>
      <c r="V8" s="73"/>
      <c r="W8" s="73" t="str">
        <f>データ!L6</f>
        <v>D1</v>
      </c>
      <c r="X8" s="73"/>
      <c r="Y8" s="73"/>
      <c r="Z8" s="73"/>
      <c r="AA8" s="73"/>
      <c r="AB8" s="73"/>
      <c r="AC8" s="73"/>
      <c r="AD8" s="74" t="s">
        <v>121</v>
      </c>
      <c r="AE8" s="74"/>
      <c r="AF8" s="74"/>
      <c r="AG8" s="74"/>
      <c r="AH8" s="74"/>
      <c r="AI8" s="74"/>
      <c r="AJ8" s="74"/>
      <c r="AK8" s="4"/>
      <c r="AL8" s="68">
        <f>データ!S6</f>
        <v>21120</v>
      </c>
      <c r="AM8" s="68"/>
      <c r="AN8" s="68"/>
      <c r="AO8" s="68"/>
      <c r="AP8" s="68"/>
      <c r="AQ8" s="68"/>
      <c r="AR8" s="68"/>
      <c r="AS8" s="68"/>
      <c r="AT8" s="67">
        <f>データ!T6</f>
        <v>19.010000000000002</v>
      </c>
      <c r="AU8" s="67"/>
      <c r="AV8" s="67"/>
      <c r="AW8" s="67"/>
      <c r="AX8" s="67"/>
      <c r="AY8" s="67"/>
      <c r="AZ8" s="67"/>
      <c r="BA8" s="67"/>
      <c r="BB8" s="67">
        <f>データ!U6</f>
        <v>1110.99</v>
      </c>
      <c r="BC8" s="67"/>
      <c r="BD8" s="67"/>
      <c r="BE8" s="67"/>
      <c r="BF8" s="67"/>
      <c r="BG8" s="67"/>
      <c r="BH8" s="67"/>
      <c r="BI8" s="67"/>
      <c r="BJ8" s="4"/>
      <c r="BK8" s="4"/>
      <c r="BL8" s="71" t="s">
        <v>10</v>
      </c>
      <c r="BM8" s="72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64" t="s">
        <v>12</v>
      </c>
      <c r="C9" s="64"/>
      <c r="D9" s="64"/>
      <c r="E9" s="64"/>
      <c r="F9" s="64"/>
      <c r="G9" s="64"/>
      <c r="H9" s="64"/>
      <c r="I9" s="64" t="s">
        <v>13</v>
      </c>
      <c r="J9" s="64"/>
      <c r="K9" s="64"/>
      <c r="L9" s="64"/>
      <c r="M9" s="64"/>
      <c r="N9" s="64"/>
      <c r="O9" s="64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64" t="s">
        <v>16</v>
      </c>
      <c r="AE9" s="64"/>
      <c r="AF9" s="64"/>
      <c r="AG9" s="64"/>
      <c r="AH9" s="64"/>
      <c r="AI9" s="64"/>
      <c r="AJ9" s="64"/>
      <c r="AK9" s="4"/>
      <c r="AL9" s="64" t="s">
        <v>17</v>
      </c>
      <c r="AM9" s="64"/>
      <c r="AN9" s="64"/>
      <c r="AO9" s="64"/>
      <c r="AP9" s="64"/>
      <c r="AQ9" s="64"/>
      <c r="AR9" s="64"/>
      <c r="AS9" s="64"/>
      <c r="AT9" s="64" t="s">
        <v>18</v>
      </c>
      <c r="AU9" s="64"/>
      <c r="AV9" s="64"/>
      <c r="AW9" s="64"/>
      <c r="AX9" s="64"/>
      <c r="AY9" s="64"/>
      <c r="AZ9" s="64"/>
      <c r="BA9" s="64"/>
      <c r="BB9" s="64" t="s">
        <v>19</v>
      </c>
      <c r="BC9" s="64"/>
      <c r="BD9" s="64"/>
      <c r="BE9" s="64"/>
      <c r="BF9" s="64"/>
      <c r="BG9" s="64"/>
      <c r="BH9" s="64"/>
      <c r="BI9" s="64"/>
      <c r="BJ9" s="4"/>
      <c r="BK9" s="4"/>
      <c r="BL9" s="65" t="s">
        <v>20</v>
      </c>
      <c r="BM9" s="66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7" t="str">
        <f>データ!N6</f>
        <v>-</v>
      </c>
      <c r="C10" s="67"/>
      <c r="D10" s="67"/>
      <c r="E10" s="67"/>
      <c r="F10" s="67"/>
      <c r="G10" s="67"/>
      <c r="H10" s="67"/>
      <c r="I10" s="67">
        <f>データ!O6</f>
        <v>90.33</v>
      </c>
      <c r="J10" s="67"/>
      <c r="K10" s="67"/>
      <c r="L10" s="67"/>
      <c r="M10" s="67"/>
      <c r="N10" s="67"/>
      <c r="O10" s="67"/>
      <c r="P10" s="67">
        <f>データ!P6</f>
        <v>4.25</v>
      </c>
      <c r="Q10" s="67"/>
      <c r="R10" s="67"/>
      <c r="S10" s="67"/>
      <c r="T10" s="67"/>
      <c r="U10" s="67"/>
      <c r="V10" s="67"/>
      <c r="W10" s="67">
        <f>データ!Q6</f>
        <v>84.12</v>
      </c>
      <c r="X10" s="67"/>
      <c r="Y10" s="67"/>
      <c r="Z10" s="67"/>
      <c r="AA10" s="67"/>
      <c r="AB10" s="67"/>
      <c r="AC10" s="67"/>
      <c r="AD10" s="68">
        <f>データ!R6</f>
        <v>2163</v>
      </c>
      <c r="AE10" s="68"/>
      <c r="AF10" s="68"/>
      <c r="AG10" s="68"/>
      <c r="AH10" s="68"/>
      <c r="AI10" s="68"/>
      <c r="AJ10" s="68"/>
      <c r="AK10" s="2"/>
      <c r="AL10" s="68">
        <f>データ!V6</f>
        <v>897</v>
      </c>
      <c r="AM10" s="68"/>
      <c r="AN10" s="68"/>
      <c r="AO10" s="68"/>
      <c r="AP10" s="68"/>
      <c r="AQ10" s="68"/>
      <c r="AR10" s="68"/>
      <c r="AS10" s="68"/>
      <c r="AT10" s="67">
        <f>データ!W6</f>
        <v>0.91</v>
      </c>
      <c r="AU10" s="67"/>
      <c r="AV10" s="67"/>
      <c r="AW10" s="67"/>
      <c r="AX10" s="67"/>
      <c r="AY10" s="67"/>
      <c r="AZ10" s="67"/>
      <c r="BA10" s="67"/>
      <c r="BB10" s="67">
        <f>データ!X6</f>
        <v>985.71</v>
      </c>
      <c r="BC10" s="67"/>
      <c r="BD10" s="67"/>
      <c r="BE10" s="67"/>
      <c r="BF10" s="67"/>
      <c r="BG10" s="67"/>
      <c r="BH10" s="67"/>
      <c r="BI10" s="67"/>
      <c r="BJ10" s="2"/>
      <c r="BK10" s="2"/>
      <c r="BL10" s="69" t="s">
        <v>22</v>
      </c>
      <c r="BM10" s="70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24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3" t="s">
        <v>26</v>
      </c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5"/>
    </row>
    <row r="15" spans="1:78" ht="13.5" customHeight="1" x14ac:dyDescent="0.15">
      <c r="A15" s="2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8"/>
      <c r="BK15" s="2"/>
      <c r="BL15" s="46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9" t="s">
        <v>119</v>
      </c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1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9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1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9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1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9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1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9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1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9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1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9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1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9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1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9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1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9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1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9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1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9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1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9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1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9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1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9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1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9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1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9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1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9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1"/>
    </row>
    <row r="34" spans="1:78" ht="13.5" customHeight="1" x14ac:dyDescent="0.15">
      <c r="A34" s="2"/>
      <c r="B34" s="17"/>
      <c r="C34" s="55" t="s">
        <v>27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20"/>
      <c r="R34" s="55" t="s">
        <v>28</v>
      </c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20"/>
      <c r="AG34" s="55" t="s">
        <v>29</v>
      </c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20"/>
      <c r="AV34" s="55" t="s">
        <v>30</v>
      </c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19"/>
      <c r="BK34" s="2"/>
      <c r="BL34" s="49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1"/>
    </row>
    <row r="35" spans="1:78" ht="13.5" customHeight="1" x14ac:dyDescent="0.15">
      <c r="A35" s="2"/>
      <c r="B35" s="17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20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20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20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19"/>
      <c r="BK35" s="2"/>
      <c r="BL35" s="49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1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9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1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9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1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9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1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9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1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9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1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9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1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9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1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9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1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2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4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3" t="s">
        <v>31</v>
      </c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5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6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8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9" t="s">
        <v>120</v>
      </c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1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9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1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9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1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9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1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9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1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9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1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9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1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9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1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9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1"/>
    </row>
    <row r="56" spans="1:78" ht="13.5" customHeight="1" x14ac:dyDescent="0.15">
      <c r="A56" s="2"/>
      <c r="B56" s="17"/>
      <c r="C56" s="55" t="s">
        <v>32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0"/>
      <c r="R56" s="55" t="s">
        <v>33</v>
      </c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20"/>
      <c r="AG56" s="55" t="s">
        <v>34</v>
      </c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20"/>
      <c r="AV56" s="55" t="s">
        <v>35</v>
      </c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19"/>
      <c r="BK56" s="2"/>
      <c r="BL56" s="49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1"/>
    </row>
    <row r="57" spans="1:78" ht="13.5" customHeight="1" x14ac:dyDescent="0.15">
      <c r="A57" s="2"/>
      <c r="B57" s="17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0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20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20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19"/>
      <c r="BK57" s="2"/>
      <c r="BL57" s="49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1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9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1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9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1"/>
    </row>
    <row r="60" spans="1:78" ht="13.5" customHeight="1" x14ac:dyDescent="0.15">
      <c r="A60" s="2"/>
      <c r="B60" s="56" t="s">
        <v>36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8"/>
      <c r="BK60" s="2"/>
      <c r="BL60" s="49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1"/>
    </row>
    <row r="61" spans="1:78" ht="13.5" customHeight="1" x14ac:dyDescent="0.15">
      <c r="A61" s="2"/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8"/>
      <c r="BK61" s="2"/>
      <c r="BL61" s="49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1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9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1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2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4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3" t="s">
        <v>37</v>
      </c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5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6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8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9" t="s">
        <v>122</v>
      </c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1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9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1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9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1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9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1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9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1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9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1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9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1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9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1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9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1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9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1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9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1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9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1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9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1"/>
    </row>
    <row r="79" spans="1:78" ht="13.5" customHeight="1" x14ac:dyDescent="0.15">
      <c r="A79" s="2"/>
      <c r="B79" s="17"/>
      <c r="C79" s="55" t="s">
        <v>38</v>
      </c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20"/>
      <c r="V79" s="20"/>
      <c r="W79" s="55" t="s">
        <v>39</v>
      </c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20"/>
      <c r="AP79" s="20"/>
      <c r="AQ79" s="55" t="s">
        <v>40</v>
      </c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18"/>
      <c r="BJ79" s="19"/>
      <c r="BK79" s="2"/>
      <c r="BL79" s="49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1"/>
    </row>
    <row r="80" spans="1:78" ht="13.5" customHeight="1" x14ac:dyDescent="0.15">
      <c r="A80" s="2"/>
      <c r="B80" s="17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20"/>
      <c r="V80" s="20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20"/>
      <c r="AP80" s="20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18"/>
      <c r="BJ80" s="19"/>
      <c r="BK80" s="2"/>
      <c r="BL80" s="49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1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9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1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 x14ac:dyDescent="0.15">
      <c r="C83" s="2" t="s">
        <v>41</v>
      </c>
    </row>
    <row r="84" spans="1:78" x14ac:dyDescent="0.15">
      <c r="C84" s="26" t="s">
        <v>42</v>
      </c>
    </row>
    <row r="85" spans="1:78" hidden="1" x14ac:dyDescent="0.15">
      <c r="B85" s="27" t="s">
        <v>43</v>
      </c>
      <c r="C85" s="27"/>
      <c r="D85" s="27"/>
      <c r="E85" s="27" t="s">
        <v>44</v>
      </c>
      <c r="F85" s="27" t="s">
        <v>45</v>
      </c>
      <c r="G85" s="27" t="s">
        <v>46</v>
      </c>
      <c r="H85" s="27" t="s">
        <v>47</v>
      </c>
      <c r="I85" s="27" t="s">
        <v>48</v>
      </c>
      <c r="J85" s="27" t="s">
        <v>49</v>
      </c>
      <c r="K85" s="27" t="s">
        <v>50</v>
      </c>
      <c r="L85" s="27" t="s">
        <v>51</v>
      </c>
      <c r="M85" s="27" t="s">
        <v>52</v>
      </c>
      <c r="N85" s="27" t="s">
        <v>53</v>
      </c>
      <c r="O85" s="27" t="s">
        <v>54</v>
      </c>
    </row>
    <row r="86" spans="1:78" hidden="1" x14ac:dyDescent="0.15">
      <c r="B86" s="27"/>
      <c r="C86" s="27"/>
      <c r="D86" s="27"/>
      <c r="E86" s="27" t="str">
        <f>データ!AI6</f>
        <v>【100.66】</v>
      </c>
      <c r="F86" s="27" t="str">
        <f>データ!AT6</f>
        <v>【105.22】</v>
      </c>
      <c r="G86" s="27" t="str">
        <f>データ!BE6</f>
        <v>【54.12】</v>
      </c>
      <c r="H86" s="27" t="str">
        <f>データ!BP6</f>
        <v>【1,348.09】</v>
      </c>
      <c r="I86" s="27" t="str">
        <f>データ!CA6</f>
        <v>【69.80】</v>
      </c>
      <c r="J86" s="27" t="str">
        <f>データ!CL6</f>
        <v>【232.54】</v>
      </c>
      <c r="K86" s="27" t="str">
        <f>データ!CW6</f>
        <v>【42.17】</v>
      </c>
      <c r="L86" s="27" t="str">
        <f>データ!DH6</f>
        <v>【82.30】</v>
      </c>
      <c r="M86" s="27" t="str">
        <f>データ!DS6</f>
        <v>【23.63】</v>
      </c>
      <c r="N86" s="27" t="str">
        <f>データ!ED6</f>
        <v>【0.00】</v>
      </c>
      <c r="O86" s="27" t="str">
        <f>データ!EO6</f>
        <v>【0.09】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topLeftCell="DX1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8" x14ac:dyDescent="0.15">
      <c r="A1" s="3" t="s">
        <v>55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>
        <v>1</v>
      </c>
      <c r="AI1" s="28"/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>
        <v>1</v>
      </c>
      <c r="AT1" s="28"/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>
        <v>1</v>
      </c>
      <c r="BE1" s="28"/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>
        <v>1</v>
      </c>
      <c r="BP1" s="28"/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>
        <v>1</v>
      </c>
      <c r="CA1" s="28"/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>
        <v>1</v>
      </c>
      <c r="CL1" s="28"/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>
        <v>1</v>
      </c>
      <c r="CW1" s="28"/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>
        <v>1</v>
      </c>
      <c r="DH1" s="28"/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>
        <v>1</v>
      </c>
      <c r="DS1" s="28"/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>
        <v>1</v>
      </c>
      <c r="ED1" s="28"/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>
        <v>1</v>
      </c>
      <c r="EO1" s="28"/>
    </row>
    <row r="2" spans="1:148" x14ac:dyDescent="0.15">
      <c r="A2" s="29" t="s">
        <v>56</v>
      </c>
      <c r="B2" s="29">
        <f>COLUMN()-1</f>
        <v>1</v>
      </c>
      <c r="C2" s="29">
        <f t="shared" ref="C2:BS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si="0"/>
        <v>70</v>
      </c>
      <c r="BT2" s="29">
        <f t="shared" ref="BT2:EE2" si="1">COLUMN()-1</f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si="1"/>
        <v>134</v>
      </c>
      <c r="EF2" s="29">
        <f t="shared" ref="EF2:EO2" si="2">COLUMN()-1</f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  <c r="EO2" s="29">
        <f t="shared" si="2"/>
        <v>144</v>
      </c>
    </row>
    <row r="3" spans="1:148" x14ac:dyDescent="0.15">
      <c r="A3" s="29" t="s">
        <v>57</v>
      </c>
      <c r="B3" s="30" t="s">
        <v>58</v>
      </c>
      <c r="C3" s="30" t="s">
        <v>59</v>
      </c>
      <c r="D3" s="30" t="s">
        <v>60</v>
      </c>
      <c r="E3" s="30" t="s">
        <v>61</v>
      </c>
      <c r="F3" s="30" t="s">
        <v>62</v>
      </c>
      <c r="G3" s="30" t="s">
        <v>63</v>
      </c>
      <c r="H3" s="78" t="s">
        <v>64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65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66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15">
      <c r="A4" s="29" t="s">
        <v>67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68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69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70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71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72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73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74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75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76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77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78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15">
      <c r="A5" s="29" t="s">
        <v>79</v>
      </c>
      <c r="B5" s="32"/>
      <c r="C5" s="32"/>
      <c r="D5" s="32"/>
      <c r="E5" s="32"/>
      <c r="F5" s="32"/>
      <c r="G5" s="32"/>
      <c r="H5" s="33" t="s">
        <v>80</v>
      </c>
      <c r="I5" s="33" t="s">
        <v>81</v>
      </c>
      <c r="J5" s="33" t="s">
        <v>82</v>
      </c>
      <c r="K5" s="33" t="s">
        <v>83</v>
      </c>
      <c r="L5" s="33" t="s">
        <v>84</v>
      </c>
      <c r="M5" s="33" t="s">
        <v>5</v>
      </c>
      <c r="N5" s="33" t="s">
        <v>85</v>
      </c>
      <c r="O5" s="33" t="s">
        <v>86</v>
      </c>
      <c r="P5" s="33" t="s">
        <v>87</v>
      </c>
      <c r="Q5" s="33" t="s">
        <v>88</v>
      </c>
      <c r="R5" s="33" t="s">
        <v>89</v>
      </c>
      <c r="S5" s="33" t="s">
        <v>90</v>
      </c>
      <c r="T5" s="33" t="s">
        <v>91</v>
      </c>
      <c r="U5" s="33" t="s">
        <v>92</v>
      </c>
      <c r="V5" s="33" t="s">
        <v>93</v>
      </c>
      <c r="W5" s="33" t="s">
        <v>94</v>
      </c>
      <c r="X5" s="33" t="s">
        <v>95</v>
      </c>
      <c r="Y5" s="33" t="s">
        <v>96</v>
      </c>
      <c r="Z5" s="33" t="s">
        <v>97</v>
      </c>
      <c r="AA5" s="33" t="s">
        <v>98</v>
      </c>
      <c r="AB5" s="33" t="s">
        <v>99</v>
      </c>
      <c r="AC5" s="33" t="s">
        <v>100</v>
      </c>
      <c r="AD5" s="33" t="s">
        <v>101</v>
      </c>
      <c r="AE5" s="33" t="s">
        <v>102</v>
      </c>
      <c r="AF5" s="33" t="s">
        <v>103</v>
      </c>
      <c r="AG5" s="33" t="s">
        <v>104</v>
      </c>
      <c r="AH5" s="33" t="s">
        <v>105</v>
      </c>
      <c r="AI5" s="33" t="s">
        <v>43</v>
      </c>
      <c r="AJ5" s="33" t="s">
        <v>96</v>
      </c>
      <c r="AK5" s="33" t="s">
        <v>97</v>
      </c>
      <c r="AL5" s="33" t="s">
        <v>98</v>
      </c>
      <c r="AM5" s="33" t="s">
        <v>99</v>
      </c>
      <c r="AN5" s="33" t="s">
        <v>100</v>
      </c>
      <c r="AO5" s="33" t="s">
        <v>101</v>
      </c>
      <c r="AP5" s="33" t="s">
        <v>102</v>
      </c>
      <c r="AQ5" s="33" t="s">
        <v>103</v>
      </c>
      <c r="AR5" s="33" t="s">
        <v>104</v>
      </c>
      <c r="AS5" s="33" t="s">
        <v>105</v>
      </c>
      <c r="AT5" s="33" t="s">
        <v>106</v>
      </c>
      <c r="AU5" s="33" t="s">
        <v>96</v>
      </c>
      <c r="AV5" s="33" t="s">
        <v>97</v>
      </c>
      <c r="AW5" s="33" t="s">
        <v>98</v>
      </c>
      <c r="AX5" s="33" t="s">
        <v>99</v>
      </c>
      <c r="AY5" s="33" t="s">
        <v>100</v>
      </c>
      <c r="AZ5" s="33" t="s">
        <v>101</v>
      </c>
      <c r="BA5" s="33" t="s">
        <v>102</v>
      </c>
      <c r="BB5" s="33" t="s">
        <v>103</v>
      </c>
      <c r="BC5" s="33" t="s">
        <v>104</v>
      </c>
      <c r="BD5" s="33" t="s">
        <v>105</v>
      </c>
      <c r="BE5" s="33" t="s">
        <v>106</v>
      </c>
      <c r="BF5" s="33" t="s">
        <v>96</v>
      </c>
      <c r="BG5" s="33" t="s">
        <v>97</v>
      </c>
      <c r="BH5" s="33" t="s">
        <v>98</v>
      </c>
      <c r="BI5" s="33" t="s">
        <v>99</v>
      </c>
      <c r="BJ5" s="33" t="s">
        <v>100</v>
      </c>
      <c r="BK5" s="33" t="s">
        <v>101</v>
      </c>
      <c r="BL5" s="33" t="s">
        <v>102</v>
      </c>
      <c r="BM5" s="33" t="s">
        <v>103</v>
      </c>
      <c r="BN5" s="33" t="s">
        <v>104</v>
      </c>
      <c r="BO5" s="33" t="s">
        <v>105</v>
      </c>
      <c r="BP5" s="33" t="s">
        <v>106</v>
      </c>
      <c r="BQ5" s="33" t="s">
        <v>96</v>
      </c>
      <c r="BR5" s="33" t="s">
        <v>97</v>
      </c>
      <c r="BS5" s="33" t="s">
        <v>98</v>
      </c>
      <c r="BT5" s="33" t="s">
        <v>99</v>
      </c>
      <c r="BU5" s="33" t="s">
        <v>100</v>
      </c>
      <c r="BV5" s="33" t="s">
        <v>101</v>
      </c>
      <c r="BW5" s="33" t="s">
        <v>102</v>
      </c>
      <c r="BX5" s="33" t="s">
        <v>103</v>
      </c>
      <c r="BY5" s="33" t="s">
        <v>104</v>
      </c>
      <c r="BZ5" s="33" t="s">
        <v>105</v>
      </c>
      <c r="CA5" s="33" t="s">
        <v>106</v>
      </c>
      <c r="CB5" s="33" t="s">
        <v>96</v>
      </c>
      <c r="CC5" s="33" t="s">
        <v>97</v>
      </c>
      <c r="CD5" s="33" t="s">
        <v>98</v>
      </c>
      <c r="CE5" s="33" t="s">
        <v>99</v>
      </c>
      <c r="CF5" s="33" t="s">
        <v>100</v>
      </c>
      <c r="CG5" s="33" t="s">
        <v>101</v>
      </c>
      <c r="CH5" s="33" t="s">
        <v>102</v>
      </c>
      <c r="CI5" s="33" t="s">
        <v>103</v>
      </c>
      <c r="CJ5" s="33" t="s">
        <v>104</v>
      </c>
      <c r="CK5" s="33" t="s">
        <v>105</v>
      </c>
      <c r="CL5" s="33" t="s">
        <v>106</v>
      </c>
      <c r="CM5" s="33" t="s">
        <v>96</v>
      </c>
      <c r="CN5" s="33" t="s">
        <v>97</v>
      </c>
      <c r="CO5" s="33" t="s">
        <v>98</v>
      </c>
      <c r="CP5" s="33" t="s">
        <v>99</v>
      </c>
      <c r="CQ5" s="33" t="s">
        <v>100</v>
      </c>
      <c r="CR5" s="33" t="s">
        <v>101</v>
      </c>
      <c r="CS5" s="33" t="s">
        <v>102</v>
      </c>
      <c r="CT5" s="33" t="s">
        <v>103</v>
      </c>
      <c r="CU5" s="33" t="s">
        <v>104</v>
      </c>
      <c r="CV5" s="33" t="s">
        <v>105</v>
      </c>
      <c r="CW5" s="33" t="s">
        <v>106</v>
      </c>
      <c r="CX5" s="33" t="s">
        <v>96</v>
      </c>
      <c r="CY5" s="33" t="s">
        <v>97</v>
      </c>
      <c r="CZ5" s="33" t="s">
        <v>98</v>
      </c>
      <c r="DA5" s="33" t="s">
        <v>99</v>
      </c>
      <c r="DB5" s="33" t="s">
        <v>100</v>
      </c>
      <c r="DC5" s="33" t="s">
        <v>101</v>
      </c>
      <c r="DD5" s="33" t="s">
        <v>102</v>
      </c>
      <c r="DE5" s="33" t="s">
        <v>103</v>
      </c>
      <c r="DF5" s="33" t="s">
        <v>104</v>
      </c>
      <c r="DG5" s="33" t="s">
        <v>105</v>
      </c>
      <c r="DH5" s="33" t="s">
        <v>106</v>
      </c>
      <c r="DI5" s="33" t="s">
        <v>96</v>
      </c>
      <c r="DJ5" s="33" t="s">
        <v>97</v>
      </c>
      <c r="DK5" s="33" t="s">
        <v>98</v>
      </c>
      <c r="DL5" s="33" t="s">
        <v>99</v>
      </c>
      <c r="DM5" s="33" t="s">
        <v>100</v>
      </c>
      <c r="DN5" s="33" t="s">
        <v>101</v>
      </c>
      <c r="DO5" s="33" t="s">
        <v>102</v>
      </c>
      <c r="DP5" s="33" t="s">
        <v>103</v>
      </c>
      <c r="DQ5" s="33" t="s">
        <v>104</v>
      </c>
      <c r="DR5" s="33" t="s">
        <v>105</v>
      </c>
      <c r="DS5" s="33" t="s">
        <v>106</v>
      </c>
      <c r="DT5" s="33" t="s">
        <v>96</v>
      </c>
      <c r="DU5" s="33" t="s">
        <v>97</v>
      </c>
      <c r="DV5" s="33" t="s">
        <v>98</v>
      </c>
      <c r="DW5" s="33" t="s">
        <v>99</v>
      </c>
      <c r="DX5" s="33" t="s">
        <v>100</v>
      </c>
      <c r="DY5" s="33" t="s">
        <v>101</v>
      </c>
      <c r="DZ5" s="33" t="s">
        <v>102</v>
      </c>
      <c r="EA5" s="33" t="s">
        <v>103</v>
      </c>
      <c r="EB5" s="33" t="s">
        <v>104</v>
      </c>
      <c r="EC5" s="33" t="s">
        <v>105</v>
      </c>
      <c r="ED5" s="33" t="s">
        <v>106</v>
      </c>
      <c r="EE5" s="33" t="s">
        <v>96</v>
      </c>
      <c r="EF5" s="33" t="s">
        <v>97</v>
      </c>
      <c r="EG5" s="33" t="s">
        <v>98</v>
      </c>
      <c r="EH5" s="33" t="s">
        <v>99</v>
      </c>
      <c r="EI5" s="33" t="s">
        <v>100</v>
      </c>
      <c r="EJ5" s="33" t="s">
        <v>101</v>
      </c>
      <c r="EK5" s="33" t="s">
        <v>102</v>
      </c>
      <c r="EL5" s="33" t="s">
        <v>103</v>
      </c>
      <c r="EM5" s="33" t="s">
        <v>104</v>
      </c>
      <c r="EN5" s="33" t="s">
        <v>105</v>
      </c>
      <c r="EO5" s="33" t="s">
        <v>106</v>
      </c>
    </row>
    <row r="6" spans="1:148" s="37" customFormat="1" x14ac:dyDescent="0.15">
      <c r="A6" s="29" t="s">
        <v>107</v>
      </c>
      <c r="B6" s="34">
        <f>B7</f>
        <v>2016</v>
      </c>
      <c r="C6" s="34">
        <f t="shared" ref="C6:X6" si="3">C7</f>
        <v>123226</v>
      </c>
      <c r="D6" s="34">
        <f t="shared" si="3"/>
        <v>46</v>
      </c>
      <c r="E6" s="34">
        <f t="shared" si="3"/>
        <v>17</v>
      </c>
      <c r="F6" s="34">
        <f t="shared" si="3"/>
        <v>4</v>
      </c>
      <c r="G6" s="34">
        <f t="shared" si="3"/>
        <v>0</v>
      </c>
      <c r="H6" s="34" t="str">
        <f t="shared" si="3"/>
        <v>千葉県　酒々井町</v>
      </c>
      <c r="I6" s="34" t="str">
        <f t="shared" si="3"/>
        <v>法適用</v>
      </c>
      <c r="J6" s="34" t="str">
        <f t="shared" si="3"/>
        <v>下水道事業</v>
      </c>
      <c r="K6" s="34" t="str">
        <f t="shared" si="3"/>
        <v>特定環境保全公共下水道</v>
      </c>
      <c r="L6" s="34" t="str">
        <f t="shared" si="3"/>
        <v>D1</v>
      </c>
      <c r="M6" s="34">
        <f t="shared" si="3"/>
        <v>0</v>
      </c>
      <c r="N6" s="35" t="str">
        <f t="shared" si="3"/>
        <v>-</v>
      </c>
      <c r="O6" s="35">
        <f t="shared" si="3"/>
        <v>90.33</v>
      </c>
      <c r="P6" s="35">
        <f t="shared" si="3"/>
        <v>4.25</v>
      </c>
      <c r="Q6" s="35">
        <f t="shared" si="3"/>
        <v>84.12</v>
      </c>
      <c r="R6" s="35">
        <f t="shared" si="3"/>
        <v>2163</v>
      </c>
      <c r="S6" s="35">
        <f t="shared" si="3"/>
        <v>21120</v>
      </c>
      <c r="T6" s="35">
        <f t="shared" si="3"/>
        <v>19.010000000000002</v>
      </c>
      <c r="U6" s="35">
        <f t="shared" si="3"/>
        <v>1110.99</v>
      </c>
      <c r="V6" s="35">
        <f t="shared" si="3"/>
        <v>897</v>
      </c>
      <c r="W6" s="35">
        <f t="shared" si="3"/>
        <v>0.91</v>
      </c>
      <c r="X6" s="35">
        <f t="shared" si="3"/>
        <v>985.71</v>
      </c>
      <c r="Y6" s="36" t="str">
        <f>IF(Y7="",NA(),Y7)</f>
        <v>-</v>
      </c>
      <c r="Z6" s="36" t="str">
        <f t="shared" ref="Z6:AH6" si="4">IF(Z7="",NA(),Z7)</f>
        <v>-</v>
      </c>
      <c r="AA6" s="36">
        <f t="shared" si="4"/>
        <v>95.69</v>
      </c>
      <c r="AB6" s="36">
        <f t="shared" si="4"/>
        <v>92.39</v>
      </c>
      <c r="AC6" s="36">
        <f t="shared" si="4"/>
        <v>94.67</v>
      </c>
      <c r="AD6" s="36" t="str">
        <f t="shared" si="4"/>
        <v>-</v>
      </c>
      <c r="AE6" s="36" t="str">
        <f t="shared" si="4"/>
        <v>-</v>
      </c>
      <c r="AF6" s="36">
        <f t="shared" si="4"/>
        <v>93.62</v>
      </c>
      <c r="AG6" s="36">
        <f t="shared" si="4"/>
        <v>99.07</v>
      </c>
      <c r="AH6" s="36">
        <f t="shared" si="4"/>
        <v>101.17</v>
      </c>
      <c r="AI6" s="35" t="str">
        <f>IF(AI7="","",IF(AI7="-","【-】","【"&amp;SUBSTITUTE(TEXT(AI7,"#,##0.00"),"-","△")&amp;"】"))</f>
        <v>【100.66】</v>
      </c>
      <c r="AJ6" s="36" t="str">
        <f>IF(AJ7="",NA(),AJ7)</f>
        <v>-</v>
      </c>
      <c r="AK6" s="36" t="str">
        <f t="shared" ref="AK6:AS6" si="5">IF(AK7="",NA(),AK7)</f>
        <v>-</v>
      </c>
      <c r="AL6" s="36">
        <f t="shared" si="5"/>
        <v>6.77</v>
      </c>
      <c r="AM6" s="36">
        <f t="shared" si="5"/>
        <v>9.44</v>
      </c>
      <c r="AN6" s="36">
        <f t="shared" si="5"/>
        <v>6.42</v>
      </c>
      <c r="AO6" s="36" t="str">
        <f t="shared" si="5"/>
        <v>-</v>
      </c>
      <c r="AP6" s="36" t="str">
        <f t="shared" si="5"/>
        <v>-</v>
      </c>
      <c r="AQ6" s="36">
        <f t="shared" si="5"/>
        <v>50.43</v>
      </c>
      <c r="AR6" s="36">
        <f t="shared" si="5"/>
        <v>64.760000000000005</v>
      </c>
      <c r="AS6" s="36">
        <f t="shared" si="5"/>
        <v>68.930000000000007</v>
      </c>
      <c r="AT6" s="35" t="str">
        <f>IF(AT7="","",IF(AT7="-","【-】","【"&amp;SUBSTITUTE(TEXT(AT7,"#,##0.00"),"-","△")&amp;"】"))</f>
        <v>【105.22】</v>
      </c>
      <c r="AU6" s="36" t="str">
        <f>IF(AU7="",NA(),AU7)</f>
        <v>-</v>
      </c>
      <c r="AV6" s="36" t="str">
        <f t="shared" ref="AV6:BD6" si="6">IF(AV7="",NA(),AV7)</f>
        <v>-</v>
      </c>
      <c r="AW6" s="36">
        <f t="shared" si="6"/>
        <v>274.18</v>
      </c>
      <c r="AX6" s="36">
        <f t="shared" si="6"/>
        <v>370.16</v>
      </c>
      <c r="AY6" s="36">
        <f t="shared" si="6"/>
        <v>388.02</v>
      </c>
      <c r="AZ6" s="36" t="str">
        <f t="shared" si="6"/>
        <v>-</v>
      </c>
      <c r="BA6" s="36" t="str">
        <f t="shared" si="6"/>
        <v>-</v>
      </c>
      <c r="BB6" s="36">
        <f t="shared" si="6"/>
        <v>34.29</v>
      </c>
      <c r="BC6" s="36">
        <f t="shared" si="6"/>
        <v>88.18</v>
      </c>
      <c r="BD6" s="36">
        <f t="shared" si="6"/>
        <v>70.42</v>
      </c>
      <c r="BE6" s="35" t="str">
        <f>IF(BE7="","",IF(BE7="-","【-】","【"&amp;SUBSTITUTE(TEXT(BE7,"#,##0.00"),"-","△")&amp;"】"))</f>
        <v>【54.12】</v>
      </c>
      <c r="BF6" s="36" t="str">
        <f>IF(BF7="",NA(),BF7)</f>
        <v>-</v>
      </c>
      <c r="BG6" s="36" t="str">
        <f t="shared" ref="BG6:BO6" si="7">IF(BG7="",NA(),BG7)</f>
        <v>-</v>
      </c>
      <c r="BH6" s="36">
        <f t="shared" si="7"/>
        <v>167.93</v>
      </c>
      <c r="BI6" s="36">
        <f t="shared" si="7"/>
        <v>171.83</v>
      </c>
      <c r="BJ6" s="36">
        <f t="shared" si="7"/>
        <v>160.94999999999999</v>
      </c>
      <c r="BK6" s="36" t="str">
        <f t="shared" si="7"/>
        <v>-</v>
      </c>
      <c r="BL6" s="36" t="str">
        <f t="shared" si="7"/>
        <v>-</v>
      </c>
      <c r="BM6" s="36">
        <f t="shared" si="7"/>
        <v>1504.21</v>
      </c>
      <c r="BN6" s="36">
        <f t="shared" si="7"/>
        <v>1390.86</v>
      </c>
      <c r="BO6" s="36">
        <f t="shared" si="7"/>
        <v>1467.94</v>
      </c>
      <c r="BP6" s="35" t="str">
        <f>IF(BP7="","",IF(BP7="-","【-】","【"&amp;SUBSTITUTE(TEXT(BP7,"#,##0.00"),"-","△")&amp;"】"))</f>
        <v>【1,348.09】</v>
      </c>
      <c r="BQ6" s="36" t="str">
        <f>IF(BQ7="",NA(),BQ7)</f>
        <v>-</v>
      </c>
      <c r="BR6" s="36" t="str">
        <f t="shared" ref="BR6:BZ6" si="8">IF(BR7="",NA(),BR7)</f>
        <v>-</v>
      </c>
      <c r="BS6" s="36">
        <f t="shared" si="8"/>
        <v>76.760000000000005</v>
      </c>
      <c r="BT6" s="36">
        <f t="shared" si="8"/>
        <v>133.41</v>
      </c>
      <c r="BU6" s="36">
        <f t="shared" si="8"/>
        <v>129.34</v>
      </c>
      <c r="BV6" s="36" t="str">
        <f t="shared" si="8"/>
        <v>-</v>
      </c>
      <c r="BW6" s="36" t="str">
        <f t="shared" si="8"/>
        <v>-</v>
      </c>
      <c r="BX6" s="36">
        <f t="shared" si="8"/>
        <v>67.41</v>
      </c>
      <c r="BY6" s="36">
        <f t="shared" si="8"/>
        <v>76.849999999999994</v>
      </c>
      <c r="BZ6" s="36">
        <f t="shared" si="8"/>
        <v>83.3</v>
      </c>
      <c r="CA6" s="35" t="str">
        <f>IF(CA7="","",IF(CA7="-","【-】","【"&amp;SUBSTITUTE(TEXT(CA7,"#,##0.00"),"-","△")&amp;"】"))</f>
        <v>【69.80】</v>
      </c>
      <c r="CB6" s="36" t="str">
        <f>IF(CB7="",NA(),CB7)</f>
        <v>-</v>
      </c>
      <c r="CC6" s="36" t="str">
        <f t="shared" ref="CC6:CK6" si="9">IF(CC7="",NA(),CC7)</f>
        <v>-</v>
      </c>
      <c r="CD6" s="36">
        <f t="shared" si="9"/>
        <v>293.70999999999998</v>
      </c>
      <c r="CE6" s="36">
        <f t="shared" si="9"/>
        <v>165.81</v>
      </c>
      <c r="CF6" s="36">
        <f t="shared" si="9"/>
        <v>166.54</v>
      </c>
      <c r="CG6" s="36" t="str">
        <f t="shared" si="9"/>
        <v>-</v>
      </c>
      <c r="CH6" s="36" t="str">
        <f t="shared" si="9"/>
        <v>-</v>
      </c>
      <c r="CI6" s="36">
        <f t="shared" si="9"/>
        <v>216.49</v>
      </c>
      <c r="CJ6" s="36">
        <f t="shared" si="9"/>
        <v>198.4</v>
      </c>
      <c r="CK6" s="36">
        <f t="shared" si="9"/>
        <v>184.56</v>
      </c>
      <c r="CL6" s="35" t="str">
        <f>IF(CL7="","",IF(CL7="-","【-】","【"&amp;SUBSTITUTE(TEXT(CL7,"#,##0.00"),"-","△")&amp;"】"))</f>
        <v>【232.54】</v>
      </c>
      <c r="CM6" s="36" t="str">
        <f>IF(CM7="",NA(),CM7)</f>
        <v>-</v>
      </c>
      <c r="CN6" s="36" t="str">
        <f t="shared" ref="CN6:CV6" si="10">IF(CN7="",NA(),CN7)</f>
        <v>-</v>
      </c>
      <c r="CO6" s="36" t="str">
        <f t="shared" si="10"/>
        <v>-</v>
      </c>
      <c r="CP6" s="36" t="str">
        <f t="shared" si="10"/>
        <v>-</v>
      </c>
      <c r="CQ6" s="36" t="str">
        <f t="shared" si="10"/>
        <v>-</v>
      </c>
      <c r="CR6" s="36" t="str">
        <f t="shared" si="10"/>
        <v>-</v>
      </c>
      <c r="CS6" s="36" t="str">
        <f t="shared" si="10"/>
        <v>-</v>
      </c>
      <c r="CT6" s="36">
        <f t="shared" si="10"/>
        <v>38.409999999999997</v>
      </c>
      <c r="CU6" s="36">
        <f t="shared" si="10"/>
        <v>39.25</v>
      </c>
      <c r="CV6" s="36">
        <f t="shared" si="10"/>
        <v>43.18</v>
      </c>
      <c r="CW6" s="35" t="str">
        <f>IF(CW7="","",IF(CW7="-","【-】","【"&amp;SUBSTITUTE(TEXT(CW7,"#,##0.00"),"-","△")&amp;"】"))</f>
        <v>【42.17】</v>
      </c>
      <c r="CX6" s="36" t="str">
        <f>IF(CX7="",NA(),CX7)</f>
        <v>-</v>
      </c>
      <c r="CY6" s="36" t="str">
        <f t="shared" ref="CY6:DG6" si="11">IF(CY7="",NA(),CY7)</f>
        <v>-</v>
      </c>
      <c r="CZ6" s="36">
        <f t="shared" si="11"/>
        <v>91.99</v>
      </c>
      <c r="DA6" s="36">
        <f t="shared" si="11"/>
        <v>90.48</v>
      </c>
      <c r="DB6" s="36">
        <f t="shared" si="11"/>
        <v>90.52</v>
      </c>
      <c r="DC6" s="36" t="str">
        <f t="shared" si="11"/>
        <v>-</v>
      </c>
      <c r="DD6" s="36" t="str">
        <f t="shared" si="11"/>
        <v>-</v>
      </c>
      <c r="DE6" s="36">
        <f t="shared" si="11"/>
        <v>86.28</v>
      </c>
      <c r="DF6" s="36">
        <f t="shared" si="11"/>
        <v>86.43</v>
      </c>
      <c r="DG6" s="36">
        <f t="shared" si="11"/>
        <v>86.43</v>
      </c>
      <c r="DH6" s="35" t="str">
        <f>IF(DH7="","",IF(DH7="-","【-】","【"&amp;SUBSTITUTE(TEXT(DH7,"#,##0.00"),"-","△")&amp;"】"))</f>
        <v>【82.30】</v>
      </c>
      <c r="DI6" s="36" t="str">
        <f>IF(DI7="",NA(),DI7)</f>
        <v>-</v>
      </c>
      <c r="DJ6" s="36" t="str">
        <f t="shared" ref="DJ6:DR6" si="12">IF(DJ7="",NA(),DJ7)</f>
        <v>-</v>
      </c>
      <c r="DK6" s="36">
        <f t="shared" si="12"/>
        <v>3.96</v>
      </c>
      <c r="DL6" s="36">
        <f t="shared" si="12"/>
        <v>7.32</v>
      </c>
      <c r="DM6" s="36">
        <f t="shared" si="12"/>
        <v>10.87</v>
      </c>
      <c r="DN6" s="36" t="str">
        <f t="shared" si="12"/>
        <v>-</v>
      </c>
      <c r="DO6" s="36" t="str">
        <f t="shared" si="12"/>
        <v>-</v>
      </c>
      <c r="DP6" s="36">
        <f t="shared" si="12"/>
        <v>23.33</v>
      </c>
      <c r="DQ6" s="36">
        <f t="shared" si="12"/>
        <v>25.07</v>
      </c>
      <c r="DR6" s="36">
        <f t="shared" si="12"/>
        <v>28.48</v>
      </c>
      <c r="DS6" s="35" t="str">
        <f>IF(DS7="","",IF(DS7="-","【-】","【"&amp;SUBSTITUTE(TEXT(DS7,"#,##0.00"),"-","△")&amp;"】"))</f>
        <v>【23.63】</v>
      </c>
      <c r="DT6" s="36" t="str">
        <f>IF(DT7="",NA(),DT7)</f>
        <v>-</v>
      </c>
      <c r="DU6" s="36" t="str">
        <f t="shared" ref="DU6:EC6" si="13">IF(DU7="",NA(),DU7)</f>
        <v>-</v>
      </c>
      <c r="DV6" s="35">
        <f t="shared" si="13"/>
        <v>0</v>
      </c>
      <c r="DW6" s="35">
        <f t="shared" si="13"/>
        <v>0</v>
      </c>
      <c r="DX6" s="35">
        <f t="shared" si="13"/>
        <v>0</v>
      </c>
      <c r="DY6" s="36" t="str">
        <f t="shared" si="13"/>
        <v>-</v>
      </c>
      <c r="DZ6" s="36" t="str">
        <f t="shared" si="13"/>
        <v>-</v>
      </c>
      <c r="EA6" s="35">
        <f t="shared" si="13"/>
        <v>0</v>
      </c>
      <c r="EB6" s="35">
        <f t="shared" si="13"/>
        <v>0</v>
      </c>
      <c r="EC6" s="35">
        <f t="shared" si="13"/>
        <v>0</v>
      </c>
      <c r="ED6" s="35" t="str">
        <f>IF(ED7="","",IF(ED7="-","【-】","【"&amp;SUBSTITUTE(TEXT(ED7,"#,##0.00"),"-","△")&amp;"】"))</f>
        <v>【0.00】</v>
      </c>
      <c r="EE6" s="36" t="str">
        <f>IF(EE7="",NA(),EE7)</f>
        <v>-</v>
      </c>
      <c r="EF6" s="36" t="str">
        <f t="shared" ref="EF6:EN6" si="14">IF(EF7="",NA(),EF7)</f>
        <v>-</v>
      </c>
      <c r="EG6" s="35">
        <f t="shared" si="14"/>
        <v>0</v>
      </c>
      <c r="EH6" s="35">
        <f t="shared" si="14"/>
        <v>0</v>
      </c>
      <c r="EI6" s="35">
        <f t="shared" si="14"/>
        <v>0</v>
      </c>
      <c r="EJ6" s="36" t="str">
        <f t="shared" si="14"/>
        <v>-</v>
      </c>
      <c r="EK6" s="36" t="str">
        <f t="shared" si="14"/>
        <v>-</v>
      </c>
      <c r="EL6" s="36">
        <f t="shared" si="14"/>
        <v>7.0000000000000007E-2</v>
      </c>
      <c r="EM6" s="36">
        <f t="shared" si="14"/>
        <v>0.08</v>
      </c>
      <c r="EN6" s="36">
        <f t="shared" si="14"/>
        <v>0.04</v>
      </c>
      <c r="EO6" s="35" t="str">
        <f>IF(EO7="","",IF(EO7="-","【-】","【"&amp;SUBSTITUTE(TEXT(EO7,"#,##0.00"),"-","△")&amp;"】"))</f>
        <v>【0.09】</v>
      </c>
    </row>
    <row r="7" spans="1:148" s="37" customFormat="1" x14ac:dyDescent="0.15">
      <c r="A7" s="29"/>
      <c r="B7" s="38">
        <v>2016</v>
      </c>
      <c r="C7" s="38">
        <v>123226</v>
      </c>
      <c r="D7" s="38">
        <v>46</v>
      </c>
      <c r="E7" s="38">
        <v>17</v>
      </c>
      <c r="F7" s="38">
        <v>4</v>
      </c>
      <c r="G7" s="38">
        <v>0</v>
      </c>
      <c r="H7" s="38" t="s">
        <v>108</v>
      </c>
      <c r="I7" s="38" t="s">
        <v>109</v>
      </c>
      <c r="J7" s="38" t="s">
        <v>110</v>
      </c>
      <c r="K7" s="38" t="s">
        <v>111</v>
      </c>
      <c r="L7" s="38" t="s">
        <v>112</v>
      </c>
      <c r="M7" s="38"/>
      <c r="N7" s="39" t="s">
        <v>113</v>
      </c>
      <c r="O7" s="39">
        <v>90.33</v>
      </c>
      <c r="P7" s="39">
        <v>4.25</v>
      </c>
      <c r="Q7" s="39">
        <v>84.12</v>
      </c>
      <c r="R7" s="39">
        <v>2163</v>
      </c>
      <c r="S7" s="39">
        <v>21120</v>
      </c>
      <c r="T7" s="39">
        <v>19.010000000000002</v>
      </c>
      <c r="U7" s="39">
        <v>1110.99</v>
      </c>
      <c r="V7" s="39">
        <v>897</v>
      </c>
      <c r="W7" s="39">
        <v>0.91</v>
      </c>
      <c r="X7" s="39">
        <v>985.71</v>
      </c>
      <c r="Y7" s="39" t="s">
        <v>113</v>
      </c>
      <c r="Z7" s="39" t="s">
        <v>113</v>
      </c>
      <c r="AA7" s="39">
        <v>95.69</v>
      </c>
      <c r="AB7" s="39">
        <v>92.39</v>
      </c>
      <c r="AC7" s="39">
        <v>94.67</v>
      </c>
      <c r="AD7" s="39" t="s">
        <v>113</v>
      </c>
      <c r="AE7" s="39" t="s">
        <v>113</v>
      </c>
      <c r="AF7" s="39">
        <v>93.62</v>
      </c>
      <c r="AG7" s="39">
        <v>99.07</v>
      </c>
      <c r="AH7" s="39">
        <v>101.17</v>
      </c>
      <c r="AI7" s="39">
        <v>100.66</v>
      </c>
      <c r="AJ7" s="39" t="s">
        <v>113</v>
      </c>
      <c r="AK7" s="39" t="s">
        <v>113</v>
      </c>
      <c r="AL7" s="39">
        <v>6.77</v>
      </c>
      <c r="AM7" s="39">
        <v>9.44</v>
      </c>
      <c r="AN7" s="39">
        <v>6.42</v>
      </c>
      <c r="AO7" s="39" t="s">
        <v>113</v>
      </c>
      <c r="AP7" s="39" t="s">
        <v>113</v>
      </c>
      <c r="AQ7" s="39">
        <v>50.43</v>
      </c>
      <c r="AR7" s="39">
        <v>64.760000000000005</v>
      </c>
      <c r="AS7" s="39">
        <v>68.930000000000007</v>
      </c>
      <c r="AT7" s="39">
        <v>105.22</v>
      </c>
      <c r="AU7" s="39" t="s">
        <v>113</v>
      </c>
      <c r="AV7" s="39" t="s">
        <v>113</v>
      </c>
      <c r="AW7" s="39">
        <v>274.18</v>
      </c>
      <c r="AX7" s="39">
        <v>370.16</v>
      </c>
      <c r="AY7" s="39">
        <v>388.02</v>
      </c>
      <c r="AZ7" s="39" t="s">
        <v>113</v>
      </c>
      <c r="BA7" s="39" t="s">
        <v>113</v>
      </c>
      <c r="BB7" s="39">
        <v>34.29</v>
      </c>
      <c r="BC7" s="39">
        <v>88.18</v>
      </c>
      <c r="BD7" s="39">
        <v>70.42</v>
      </c>
      <c r="BE7" s="39">
        <v>54.12</v>
      </c>
      <c r="BF7" s="39" t="s">
        <v>113</v>
      </c>
      <c r="BG7" s="39" t="s">
        <v>113</v>
      </c>
      <c r="BH7" s="39">
        <v>167.93</v>
      </c>
      <c r="BI7" s="39">
        <v>171.83</v>
      </c>
      <c r="BJ7" s="39">
        <v>160.94999999999999</v>
      </c>
      <c r="BK7" s="39" t="s">
        <v>113</v>
      </c>
      <c r="BL7" s="39" t="s">
        <v>113</v>
      </c>
      <c r="BM7" s="39">
        <v>1504.21</v>
      </c>
      <c r="BN7" s="39">
        <v>1390.86</v>
      </c>
      <c r="BO7" s="39">
        <v>1467.94</v>
      </c>
      <c r="BP7" s="39">
        <v>1348.09</v>
      </c>
      <c r="BQ7" s="39" t="s">
        <v>113</v>
      </c>
      <c r="BR7" s="39" t="s">
        <v>113</v>
      </c>
      <c r="BS7" s="39">
        <v>76.760000000000005</v>
      </c>
      <c r="BT7" s="39">
        <v>133.41</v>
      </c>
      <c r="BU7" s="39">
        <v>129.34</v>
      </c>
      <c r="BV7" s="39" t="s">
        <v>113</v>
      </c>
      <c r="BW7" s="39" t="s">
        <v>113</v>
      </c>
      <c r="BX7" s="39">
        <v>67.41</v>
      </c>
      <c r="BY7" s="39">
        <v>76.849999999999994</v>
      </c>
      <c r="BZ7" s="39">
        <v>83.3</v>
      </c>
      <c r="CA7" s="39">
        <v>69.8</v>
      </c>
      <c r="CB7" s="39" t="s">
        <v>113</v>
      </c>
      <c r="CC7" s="39" t="s">
        <v>113</v>
      </c>
      <c r="CD7" s="39">
        <v>293.70999999999998</v>
      </c>
      <c r="CE7" s="39">
        <v>165.81</v>
      </c>
      <c r="CF7" s="39">
        <v>166.54</v>
      </c>
      <c r="CG7" s="39" t="s">
        <v>113</v>
      </c>
      <c r="CH7" s="39" t="s">
        <v>113</v>
      </c>
      <c r="CI7" s="39">
        <v>216.49</v>
      </c>
      <c r="CJ7" s="39">
        <v>198.4</v>
      </c>
      <c r="CK7" s="39">
        <v>184.56</v>
      </c>
      <c r="CL7" s="39">
        <v>232.54</v>
      </c>
      <c r="CM7" s="39" t="s">
        <v>113</v>
      </c>
      <c r="CN7" s="39" t="s">
        <v>113</v>
      </c>
      <c r="CO7" s="39" t="s">
        <v>113</v>
      </c>
      <c r="CP7" s="39" t="s">
        <v>113</v>
      </c>
      <c r="CQ7" s="39" t="s">
        <v>113</v>
      </c>
      <c r="CR7" s="39" t="s">
        <v>113</v>
      </c>
      <c r="CS7" s="39" t="s">
        <v>113</v>
      </c>
      <c r="CT7" s="39">
        <v>38.409999999999997</v>
      </c>
      <c r="CU7" s="39">
        <v>39.25</v>
      </c>
      <c r="CV7" s="39">
        <v>43.18</v>
      </c>
      <c r="CW7" s="39">
        <v>42.17</v>
      </c>
      <c r="CX7" s="39" t="s">
        <v>113</v>
      </c>
      <c r="CY7" s="39" t="s">
        <v>113</v>
      </c>
      <c r="CZ7" s="39">
        <v>91.99</v>
      </c>
      <c r="DA7" s="39">
        <v>90.48</v>
      </c>
      <c r="DB7" s="39">
        <v>90.52</v>
      </c>
      <c r="DC7" s="39" t="s">
        <v>113</v>
      </c>
      <c r="DD7" s="39" t="s">
        <v>113</v>
      </c>
      <c r="DE7" s="39">
        <v>86.28</v>
      </c>
      <c r="DF7" s="39">
        <v>86.43</v>
      </c>
      <c r="DG7" s="39">
        <v>86.43</v>
      </c>
      <c r="DH7" s="39">
        <v>82.3</v>
      </c>
      <c r="DI7" s="39" t="s">
        <v>113</v>
      </c>
      <c r="DJ7" s="39" t="s">
        <v>113</v>
      </c>
      <c r="DK7" s="39">
        <v>3.96</v>
      </c>
      <c r="DL7" s="39">
        <v>7.32</v>
      </c>
      <c r="DM7" s="39">
        <v>10.87</v>
      </c>
      <c r="DN7" s="39" t="s">
        <v>113</v>
      </c>
      <c r="DO7" s="39" t="s">
        <v>113</v>
      </c>
      <c r="DP7" s="39">
        <v>23.33</v>
      </c>
      <c r="DQ7" s="39">
        <v>25.07</v>
      </c>
      <c r="DR7" s="39">
        <v>28.48</v>
      </c>
      <c r="DS7" s="39">
        <v>23.63</v>
      </c>
      <c r="DT7" s="39" t="s">
        <v>113</v>
      </c>
      <c r="DU7" s="39" t="s">
        <v>113</v>
      </c>
      <c r="DV7" s="39">
        <v>0</v>
      </c>
      <c r="DW7" s="39">
        <v>0</v>
      </c>
      <c r="DX7" s="39">
        <v>0</v>
      </c>
      <c r="DY7" s="39" t="s">
        <v>113</v>
      </c>
      <c r="DZ7" s="39" t="s">
        <v>113</v>
      </c>
      <c r="EA7" s="39">
        <v>0</v>
      </c>
      <c r="EB7" s="39">
        <v>0</v>
      </c>
      <c r="EC7" s="39">
        <v>0</v>
      </c>
      <c r="ED7" s="39">
        <v>0</v>
      </c>
      <c r="EE7" s="39" t="s">
        <v>113</v>
      </c>
      <c r="EF7" s="39" t="s">
        <v>113</v>
      </c>
      <c r="EG7" s="39">
        <v>0</v>
      </c>
      <c r="EH7" s="39">
        <v>0</v>
      </c>
      <c r="EI7" s="39">
        <v>0</v>
      </c>
      <c r="EJ7" s="39" t="s">
        <v>113</v>
      </c>
      <c r="EK7" s="39" t="s">
        <v>113</v>
      </c>
      <c r="EL7" s="39">
        <v>7.0000000000000007E-2</v>
      </c>
      <c r="EM7" s="39">
        <v>0.08</v>
      </c>
      <c r="EN7" s="39">
        <v>0.04</v>
      </c>
      <c r="EO7" s="39">
        <v>0.09</v>
      </c>
    </row>
    <row r="8" spans="1:148" x14ac:dyDescent="0.15"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</row>
    <row r="9" spans="1:148" x14ac:dyDescent="0.15">
      <c r="A9" s="41"/>
      <c r="B9" s="41" t="s">
        <v>114</v>
      </c>
      <c r="C9" s="41" t="s">
        <v>115</v>
      </c>
      <c r="D9" s="41" t="s">
        <v>116</v>
      </c>
      <c r="E9" s="41" t="s">
        <v>117</v>
      </c>
      <c r="F9" s="41" t="s">
        <v>118</v>
      </c>
      <c r="R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8" x14ac:dyDescent="0.15">
      <c r="A10" s="41" t="s">
        <v>58</v>
      </c>
      <c r="B10" s="42">
        <f>DATEVALUE($B$6-4&amp;"年1月1日")</f>
        <v>40909</v>
      </c>
      <c r="C10" s="42">
        <f>DATEVALUE($B$6-3&amp;"年1月1日")</f>
        <v>41275</v>
      </c>
      <c r="D10" s="42">
        <f>DATEVALUE($B$6-2&amp;"年1月1日")</f>
        <v>41640</v>
      </c>
      <c r="E10" s="42">
        <f>DATEVALUE($B$6-1&amp;"年1月1日")</f>
        <v>42005</v>
      </c>
      <c r="F10" s="42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testserver</cp:lastModifiedBy>
  <cp:lastPrinted>2018-02-08T07:17:38Z</cp:lastPrinted>
  <dcterms:created xsi:type="dcterms:W3CDTF">2017-12-25T01:55:08Z</dcterms:created>
  <dcterms:modified xsi:type="dcterms:W3CDTF">2018-02-20T01:33:00Z</dcterms:modified>
  <cp:category/>
</cp:coreProperties>
</file>