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２９年度\07公営企業\06経営比較分析表\20180125-経営比較分析表分析等依頼\03 団体→県\"/>
    </mc:Choice>
  </mc:AlternateContent>
  <workbookProtection workbookPassword="B319" lockStructure="1"/>
  <bookViews>
    <workbookView xWindow="1170" yWindow="60" windowWidth="14940" windowHeight="7875"/>
  </bookViews>
  <sheets>
    <sheet name="法非適用_下水道事業" sheetId="4" r:id="rId1"/>
    <sheet name="データ" sheetId="5" state="hidden" r:id="rId2"/>
  </sheets>
  <calcPr calcId="162913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Q6" i="5"/>
  <c r="W10" i="4" s="1"/>
  <c r="P6" i="5"/>
  <c r="P10" i="4" s="1"/>
  <c r="O6" i="5"/>
  <c r="N6" i="5"/>
  <c r="M6" i="5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J86" i="4"/>
  <c r="I86" i="4"/>
  <c r="E86" i="4"/>
  <c r="AT10" i="4"/>
  <c r="AL10" i="4"/>
  <c r="AD10" i="4"/>
  <c r="I10" i="4"/>
  <c r="B10" i="4"/>
  <c r="AL8" i="4"/>
  <c r="P8" i="4"/>
  <c r="I8" i="4"/>
  <c r="C10" i="5" l="1"/>
  <c r="D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<sst xmlns="http://schemas.openxmlformats.org/spreadsheetml/2006/main" count="240" uniqueCount="126">
  <si>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</si>
  <si>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</si>
  <si>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</si>
  <si>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</si>
  <si>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</si>
  <si>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</si>
  <si>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</si>
  <si>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</si>
  <si>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</si>
  <si>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</si>
  <si>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</si>
  <si>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</si>
  <si>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</si>
  <si>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</si>
  <si>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</si>
  <si>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</si>
  <si>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</si>
  <si>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</si>
  <si>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</si>
  <si>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</si>
  <si>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</si>
  <si>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</si>
  <si>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</si>
  <si>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</si>
  <si>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</si>
  <si>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</si>
  <si>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</si>
  <si>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</si>
  <si>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</si>
  <si>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</si>
  <si>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</si>
  <si>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</si>
  <si>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</si>
  <si>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</si>
  <si>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</si>
  <si>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</si>
  <si>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</si>
  <si>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</si>
  <si>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</si>
  <si>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</si>
  <si>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</si>
  <si>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</si>
  <si>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</si>
  <si>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</si>
  <si>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</si>
  <si>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</si>
  <si>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</si>
  <si>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</si>
  <si>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</si>
  <si>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</si>
  <si>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</si>
  <si>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</si>
  <si>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</si>
  <si>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</si>
  <si>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</si>
  <si>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</si>
  <si>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</si>
  <si>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</si>
  <si>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</si>
  <si>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</si>
  <si>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</si>
  <si>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</si>
  <si>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</si>
  <si>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</si>
  <si>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</si>
  <si>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</si>
  <si>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</si>
  <si>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</si>
  <si>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</si>
  <si>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</si>
  <si>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</si>
  <si>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</si>
  <si>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</si>
  <si>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</si>
  <si>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</si>
  <si>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</si>
  <si>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</si>
  <si>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</si>
  <si>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</si>
  <si>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</si>
  <si>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</si>
  <si>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</si>
  <si>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</si>
  <si>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</si>
  <si>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</si>
  <si>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</si>
  <si>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</si>
  <si>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</si>
  <si>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</si>
  <si>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</si>
  <si>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</si>
  <si>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</si>
  <si>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</si>
  <si>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</si>
  <si>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</si>
  <si>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</si>
  <si>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</si>
  <si>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</si>
  <si>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</si>
  <si>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</si>
  <si>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</si>
  <si>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</si>
  <si>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</si>
  <si>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</si>
  <si>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</si>
  <si>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</si>
  <si>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</si>
  <si>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</si>
  <si>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</si>
  <si>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</si>
  <si>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千葉県　横芝光町</t>
  </si>
  <si>
    <t>法非適用</t>
  </si>
  <si>
    <t>下水道事業</t>
  </si>
  <si>
    <t>農業集落排水</t>
  </si>
  <si>
    <t>F2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</si>
  <si>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</si>
  <si>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</si>
  <si>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</si>
  <si>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</si>
  <si>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</si>
  <si>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</si>
  <si>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</si>
  <si>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　③管渠改善率は、H24からH28まで0.00%である。これは改善を要する管渠がなかったため。
　しかしながら今後管渠の老朽化が進み、更新が必要となることが懸念されるため、H29機能診断を行い、中長期的な事業計画を策定し、健全な経営を図る。</t>
    <phoneticPr fontId="4"/>
  </si>
  <si>
    <t xml:space="preserve">  直接の維持管理費については、概ね使用料で賄うことができるが、人件費、公債費を含めると財源不足となるため、一般会計からの負担を必要としている。
　また、今後、施設、設備等の老朽化が進んでいくことから、H29機能診断を実施し、中長期的な事業計画を策定し、健全な経営を図る。</t>
    <phoneticPr fontId="4"/>
  </si>
  <si>
    <t>①収益的収支比率は、H28は104.07％で100％を上回った。要因は、維持管理費（光熱水費と修繕費）の減少によるものである。
④企業債残高対事業規模比率は、H24からH28まで0.00%となっているが、これは、一般会計からの繰入金で賄っているため。
　⑤経費回収率は、類似団体とほぼ同水準であるが、使用料収入以外は、一般会計で賄われている。
　⑥汚水処理原価は、類似団体に比べ安価となっており、効率的な汚水処理が実施されている。
　⑦施設利用率は、類似団体に比べ高い稼働率であり、適正に稼働している。
　⑧水洗化率は、類似団対と比べ高い数値となっているが、更なる接続増加に取り組む必要がある。</t>
    <rPh sb="27" eb="29">
      <t>ウワマワ</t>
    </rPh>
    <rPh sb="32" eb="34">
      <t>ヨウイン</t>
    </rPh>
    <rPh sb="36" eb="38">
      <t>イジ</t>
    </rPh>
    <rPh sb="38" eb="41">
      <t>カンリヒ</t>
    </rPh>
    <rPh sb="42" eb="46">
      <t>コウネツスイヒ</t>
    </rPh>
    <rPh sb="47" eb="49">
      <t>シュウゼン</t>
    </rPh>
    <rPh sb="49" eb="50">
      <t>ヒ</t>
    </rPh>
    <rPh sb="52" eb="54">
      <t>ゲンショウ</t>
    </rPh>
    <phoneticPr fontId="4"/>
  </si>
  <si>
    <t>非設置</t>
    <rPh sb="0" eb="1">
      <t>ヒ</t>
    </rPh>
    <rPh sb="1" eb="3">
      <t>セッチ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</si>
</sst>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F6-4BAD-8CC5-2402C33BC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227328"/>
        <c:axId val="100311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0.06</c:v>
                </c:pt>
                <c:pt idx="1">
                  <c:v>0.04</c:v>
                </c:pt>
                <c:pt idx="2">
                  <c:v>7.0000000000000007E-2</c:v>
                </c:pt>
                <c:pt idx="3">
                  <c:v>0.01</c:v>
                </c:pt>
                <c:pt idx="4">
                  <c:v>2.0499999999999998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F6-4BAD-8CC5-2402C33BC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227328"/>
        <c:axId val="100311424"/>
      </c:lineChart>
      <c:dateAx>
        <c:axId val="10022732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00311424"/>
        <c:crosses val="autoZero"/>
        <c:auto val="1"/>
        <c:lblOffset val="100"/>
        <c:baseTimeUnit val="years"/>
      </c:dateAx>
      <c:valAx>
        <c:axId val="1003114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22732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82.1</c:v>
                </c:pt>
                <c:pt idx="1">
                  <c:v>82.97</c:v>
                </c:pt>
                <c:pt idx="2">
                  <c:v>80.349999999999994</c:v>
                </c:pt>
                <c:pt idx="3">
                  <c:v>54.41</c:v>
                </c:pt>
                <c:pt idx="4">
                  <c:v>76.86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94-4050-80AE-30072E88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43808"/>
        <c:axId val="1191459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46.06</c:v>
                </c:pt>
                <c:pt idx="1">
                  <c:v>45.95</c:v>
                </c:pt>
                <c:pt idx="2">
                  <c:v>44.69</c:v>
                </c:pt>
                <c:pt idx="3">
                  <c:v>52.31</c:v>
                </c:pt>
                <c:pt idx="4">
                  <c:v>60.65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94-4050-80AE-30072E881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43808"/>
        <c:axId val="119145984"/>
      </c:lineChart>
      <c:dateAx>
        <c:axId val="11914380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9145984"/>
        <c:crosses val="autoZero"/>
        <c:auto val="1"/>
        <c:lblOffset val="100"/>
        <c:baseTimeUnit val="years"/>
      </c:dateAx>
      <c:valAx>
        <c:axId val="1191459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914380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81.67</c:v>
                </c:pt>
                <c:pt idx="1">
                  <c:v>84.11</c:v>
                </c:pt>
                <c:pt idx="2">
                  <c:v>84.14</c:v>
                </c:pt>
                <c:pt idx="3">
                  <c:v>84.91</c:v>
                </c:pt>
                <c:pt idx="4">
                  <c:v>85.77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7-4029-95BD-47093FDE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80288"/>
        <c:axId val="11918246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72.989999999999995</c:v>
                </c:pt>
                <c:pt idx="1">
                  <c:v>71.97</c:v>
                </c:pt>
                <c:pt idx="2">
                  <c:v>70.59</c:v>
                </c:pt>
                <c:pt idx="3">
                  <c:v>84.32</c:v>
                </c:pt>
                <c:pt idx="4">
                  <c:v>84.58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D7-4029-95BD-47093FDE85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80288"/>
        <c:axId val="119182464"/>
      </c:lineChart>
      <c:dateAx>
        <c:axId val="1191802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9182464"/>
        <c:crosses val="autoZero"/>
        <c:auto val="1"/>
        <c:lblOffset val="100"/>
        <c:baseTimeUnit val="years"/>
      </c:dateAx>
      <c:valAx>
        <c:axId val="11918246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9180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101.39</c:v>
                </c:pt>
                <c:pt idx="1">
                  <c:v>101.23</c:v>
                </c:pt>
                <c:pt idx="2">
                  <c:v>95.98</c:v>
                </c:pt>
                <c:pt idx="3">
                  <c:v>99.4</c:v>
                </c:pt>
                <c:pt idx="4">
                  <c:v>104.07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8F-4986-B422-979746A44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29344"/>
        <c:axId val="11003084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8F-4986-B422-979746A44E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329344"/>
        <c:axId val="110030848"/>
      </c:lineChart>
      <c:dateAx>
        <c:axId val="10032934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0030848"/>
        <c:crosses val="autoZero"/>
        <c:auto val="1"/>
        <c:lblOffset val="100"/>
        <c:baseTimeUnit val="years"/>
      </c:dateAx>
      <c:valAx>
        <c:axId val="11003084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003293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8E-45E4-A363-3499C5BD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22688"/>
        <c:axId val="118324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8E-45E4-A363-3499C5BDD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22688"/>
        <c:axId val="118324608"/>
      </c:lineChart>
      <c:dateAx>
        <c:axId val="118322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8324608"/>
        <c:crosses val="autoZero"/>
        <c:auto val="1"/>
        <c:lblOffset val="100"/>
        <c:baseTimeUnit val="years"/>
      </c:dateAx>
      <c:valAx>
        <c:axId val="118324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8322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82-44A6-804E-BE485512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55072"/>
        <c:axId val="1183569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82-44A6-804E-BE485512C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55072"/>
        <c:axId val="118356992"/>
      </c:lineChart>
      <c:dateAx>
        <c:axId val="118355072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8356992"/>
        <c:crosses val="autoZero"/>
        <c:auto val="1"/>
        <c:lblOffset val="100"/>
        <c:baseTimeUnit val="years"/>
      </c:dateAx>
      <c:valAx>
        <c:axId val="1183569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835507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C9-463A-943F-F68D127D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42784"/>
        <c:axId val="118344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C9-463A-943F-F68D127D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342784"/>
        <c:axId val="118344704"/>
      </c:lineChart>
      <c:dateAx>
        <c:axId val="1183427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8344704"/>
        <c:crosses val="autoZero"/>
        <c:auto val="1"/>
        <c:lblOffset val="100"/>
        <c:baseTimeUnit val="years"/>
      </c:dateAx>
      <c:valAx>
        <c:axId val="118344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83427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32-42B1-8071-22C36C7CF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866688"/>
        <c:axId val="1188686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32-42B1-8071-22C36C7CF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866688"/>
        <c:axId val="118868608"/>
      </c:lineChart>
      <c:dateAx>
        <c:axId val="11886668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8868608"/>
        <c:crosses val="autoZero"/>
        <c:auto val="1"/>
        <c:lblOffset val="100"/>
        <c:baseTimeUnit val="years"/>
      </c:dateAx>
      <c:valAx>
        <c:axId val="1188686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88666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2E-426D-9119-83E96D79D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907264"/>
        <c:axId val="11890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1144.05</c:v>
                </c:pt>
                <c:pt idx="1">
                  <c:v>1117.1099999999999</c:v>
                </c:pt>
                <c:pt idx="2">
                  <c:v>1161.05</c:v>
                </c:pt>
                <c:pt idx="3">
                  <c:v>1081.8</c:v>
                </c:pt>
                <c:pt idx="4">
                  <c:v>974.93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2E-426D-9119-83E96D79D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907264"/>
        <c:axId val="118909184"/>
      </c:lineChart>
      <c:dateAx>
        <c:axId val="1189072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8909184"/>
        <c:crosses val="autoZero"/>
        <c:auto val="1"/>
        <c:lblOffset val="100"/>
        <c:baseTimeUnit val="years"/>
      </c:dateAx>
      <c:valAx>
        <c:axId val="11890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89072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47</c:v>
                </c:pt>
                <c:pt idx="1">
                  <c:v>50.05</c:v>
                </c:pt>
                <c:pt idx="2">
                  <c:v>43.65</c:v>
                </c:pt>
                <c:pt idx="3">
                  <c:v>50.44</c:v>
                </c:pt>
                <c:pt idx="4">
                  <c:v>65.41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57-4F17-A26C-8C55E836F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095296"/>
        <c:axId val="1190972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42.48</c:v>
                </c:pt>
                <c:pt idx="1">
                  <c:v>41.04</c:v>
                </c:pt>
                <c:pt idx="2">
                  <c:v>41.08</c:v>
                </c:pt>
                <c:pt idx="3">
                  <c:v>52.19</c:v>
                </c:pt>
                <c:pt idx="4">
                  <c:v>55.32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57-4F17-A26C-8C55E836F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095296"/>
        <c:axId val="119097216"/>
      </c:lineChart>
      <c:dateAx>
        <c:axId val="11909529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9097216"/>
        <c:crosses val="autoZero"/>
        <c:auto val="1"/>
        <c:lblOffset val="100"/>
        <c:baseTimeUnit val="years"/>
      </c:dateAx>
      <c:valAx>
        <c:axId val="1190972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909529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276.18</c:v>
                </c:pt>
                <c:pt idx="1">
                  <c:v>262.91000000000003</c:v>
                </c:pt>
                <c:pt idx="2">
                  <c:v>316.61</c:v>
                </c:pt>
                <c:pt idx="3">
                  <c:v>281.64</c:v>
                </c:pt>
                <c:pt idx="4">
                  <c:v>217.46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DF-46C5-8519-0289B2CF1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07584"/>
        <c:axId val="11910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343.8</c:v>
                </c:pt>
                <c:pt idx="1">
                  <c:v>357.08</c:v>
                </c:pt>
                <c:pt idx="2">
                  <c:v>378.08</c:v>
                </c:pt>
                <c:pt idx="3">
                  <c:v>296.14</c:v>
                </c:pt>
                <c:pt idx="4">
                  <c:v>283.17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DF-46C5-8519-0289B2CF11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7584"/>
        <c:axId val="119109504"/>
      </c:lineChart>
      <c:dateAx>
        <c:axId val="11910758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119109504"/>
        <c:crosses val="autoZero"/>
        <c:auto val="1"/>
        <c:lblOffset val="100"/>
        <c:baseTimeUnit val="years"/>
      </c:dateAx>
      <c:valAx>
        <c:axId val="11910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1910758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【914.53】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【85.01】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【59.15】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【276.78】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【55.73】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【1.58】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="85" zoomScaleNormal="85" workbookViewId="0"/>
  </sheetViews>
  <sheetFormatPr defaultColWidth="2.625" defaultRowHeight="13.5" x14ac:dyDescent="0.1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 x14ac:dyDescent="0.15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 x14ac:dyDescent="0.1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 x14ac:dyDescent="0.15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 x14ac:dyDescent="0.15">
      <c r="A6" s="2"/>
      <c r="B6" s="43" t="str">
        <f>データ!H6</f>
        <v>千葉県　横芝光町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 x14ac:dyDescent="0.15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農業集落排水</v>
      </c>
      <c r="Q8" s="48"/>
      <c r="R8" s="48"/>
      <c r="S8" s="48"/>
      <c r="T8" s="48"/>
      <c r="U8" s="48"/>
      <c r="V8" s="48"/>
      <c r="W8" s="48" t="str">
        <f>データ!L6</f>
        <v>F2</v>
      </c>
      <c r="X8" s="48"/>
      <c r="Y8" s="48"/>
      <c r="Z8" s="48"/>
      <c r="AA8" s="48"/>
      <c r="AB8" s="48"/>
      <c r="AC8" s="48"/>
      <c r="AD8" s="49" t="s">
        <v>125</v>
      </c>
      <c r="AE8" s="49"/>
      <c r="AF8" s="49"/>
      <c r="AG8" s="49"/>
      <c r="AH8" s="49"/>
      <c r="AI8" s="49"/>
      <c r="AJ8" s="49"/>
      <c r="AK8" s="4"/>
      <c r="AL8" s="50">
        <f>データ!S6</f>
        <v>24465</v>
      </c>
      <c r="AM8" s="50"/>
      <c r="AN8" s="50"/>
      <c r="AO8" s="50"/>
      <c r="AP8" s="50"/>
      <c r="AQ8" s="50"/>
      <c r="AR8" s="50"/>
      <c r="AS8" s="50"/>
      <c r="AT8" s="45">
        <f>データ!T6</f>
        <v>67.010000000000005</v>
      </c>
      <c r="AU8" s="45"/>
      <c r="AV8" s="45"/>
      <c r="AW8" s="45"/>
      <c r="AX8" s="45"/>
      <c r="AY8" s="45"/>
      <c r="AZ8" s="45"/>
      <c r="BA8" s="45"/>
      <c r="BB8" s="45">
        <f>データ!U6</f>
        <v>365.09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2.97</v>
      </c>
      <c r="Q10" s="45"/>
      <c r="R10" s="45"/>
      <c r="S10" s="45"/>
      <c r="T10" s="45"/>
      <c r="U10" s="45"/>
      <c r="V10" s="45"/>
      <c r="W10" s="45">
        <f>データ!Q6</f>
        <v>100</v>
      </c>
      <c r="X10" s="45"/>
      <c r="Y10" s="45"/>
      <c r="Z10" s="45"/>
      <c r="AA10" s="45"/>
      <c r="AB10" s="45"/>
      <c r="AC10" s="45"/>
      <c r="AD10" s="50">
        <f>データ!R6</f>
        <v>3675</v>
      </c>
      <c r="AE10" s="50"/>
      <c r="AF10" s="50"/>
      <c r="AG10" s="50"/>
      <c r="AH10" s="50"/>
      <c r="AI10" s="50"/>
      <c r="AJ10" s="50"/>
      <c r="AK10" s="2"/>
      <c r="AL10" s="50">
        <f>データ!V6</f>
        <v>724</v>
      </c>
      <c r="AM10" s="50"/>
      <c r="AN10" s="50"/>
      <c r="AO10" s="50"/>
      <c r="AP10" s="50"/>
      <c r="AQ10" s="50"/>
      <c r="AR10" s="50"/>
      <c r="AS10" s="50"/>
      <c r="AT10" s="45">
        <f>データ!W6</f>
        <v>0.39</v>
      </c>
      <c r="AU10" s="45"/>
      <c r="AV10" s="45"/>
      <c r="AW10" s="45"/>
      <c r="AX10" s="45"/>
      <c r="AY10" s="45"/>
      <c r="AZ10" s="45"/>
      <c r="BA10" s="45"/>
      <c r="BB10" s="45">
        <f>データ!X6</f>
        <v>1856.41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 x14ac:dyDescent="0.15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 x14ac:dyDescent="0.15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 x14ac:dyDescent="0.15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124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 x14ac:dyDescent="0.15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 x14ac:dyDescent="0.15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 x14ac:dyDescent="0.15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 x14ac:dyDescent="0.15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 x14ac:dyDescent="0.15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 x14ac:dyDescent="0.15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 x14ac:dyDescent="0.15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 x14ac:dyDescent="0.15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 x14ac:dyDescent="0.15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 x14ac:dyDescent="0.15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 x14ac:dyDescent="0.15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 x14ac:dyDescent="0.15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 x14ac:dyDescent="0.15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 x14ac:dyDescent="0.15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 x14ac:dyDescent="0.15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 x14ac:dyDescent="0.15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 x14ac:dyDescent="0.15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 x14ac:dyDescent="0.15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 x14ac:dyDescent="0.15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 x14ac:dyDescent="0.15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 x14ac:dyDescent="0.15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 x14ac:dyDescent="0.15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 x14ac:dyDescent="0.15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 x14ac:dyDescent="0.15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 x14ac:dyDescent="0.15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 x14ac:dyDescent="0.15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 x14ac:dyDescent="0.15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 x14ac:dyDescent="0.15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 x14ac:dyDescent="0.15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 x14ac:dyDescent="0.15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 x14ac:dyDescent="0.15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122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 x14ac:dyDescent="0.15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 x14ac:dyDescent="0.15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 x14ac:dyDescent="0.15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 x14ac:dyDescent="0.15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 x14ac:dyDescent="0.15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 x14ac:dyDescent="0.15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 x14ac:dyDescent="0.15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 x14ac:dyDescent="0.15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 x14ac:dyDescent="0.15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 x14ac:dyDescent="0.15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 x14ac:dyDescent="0.15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 x14ac:dyDescent="0.15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 x14ac:dyDescent="0.15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 x14ac:dyDescent="0.15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 x14ac:dyDescent="0.15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 x14ac:dyDescent="0.15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 x14ac:dyDescent="0.15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123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 x14ac:dyDescent="0.15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 x14ac:dyDescent="0.15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 x14ac:dyDescent="0.15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 x14ac:dyDescent="0.15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 x14ac:dyDescent="0.15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 x14ac:dyDescent="0.15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 x14ac:dyDescent="0.15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 x14ac:dyDescent="0.15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 x14ac:dyDescent="0.15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 x14ac:dyDescent="0.15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 x14ac:dyDescent="0.15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 x14ac:dyDescent="0.15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 x14ac:dyDescent="0.15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 x14ac:dyDescent="0.15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 x14ac:dyDescent="0.15">
      <c r="C83" s="2" t="s">
        <v>41</v>
      </c>
    </row>
    <row r="84" spans="1:78" x14ac:dyDescent="0.15">
      <c r="C84" s="2" t="s">
        <v>42</v>
      </c>
    </row>
    <row r="85" spans="1:78" hidden="1" x14ac:dyDescent="0.15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 x14ac:dyDescent="0.15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【914.53】</v>
      </c>
      <c r="I86" s="26" t="str">
        <f>データ!CA6</f>
        <v>【55.73】</v>
      </c>
      <c r="J86" s="26" t="str">
        <f>データ!CL6</f>
        <v>【276.78】</v>
      </c>
      <c r="K86" s="26" t="str">
        <f>データ!CW6</f>
        <v>【59.15】</v>
      </c>
      <c r="L86" s="26" t="str">
        <f>データ!DH6</f>
        <v>【85.01】</v>
      </c>
      <c r="M86" s="26" t="s">
        <v>56</v>
      </c>
      <c r="N86" s="26" t="s">
        <v>56</v>
      </c>
      <c r="O86" s="26" t="str">
        <f>データ!EO6</f>
        <v>【1.58】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 x14ac:dyDescent="0.15"/>
  <cols>
    <col min="1" max="1" width="9" style="3"/>
    <col min="2" max="144" width="11.875" style="3" customWidth="1"/>
    <col min="145" max="16384" width="9" style="3"/>
  </cols>
  <sheetData>
    <row r="1" spans="1:145" x14ac:dyDescent="0.1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 x14ac:dyDescent="0.1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 x14ac:dyDescent="0.1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 x14ac:dyDescent="0.15">
      <c r="A6" s="28" t="s">
        <v>109</v>
      </c>
      <c r="B6" s="33">
        <f>B7</f>
        <v>2016</v>
      </c>
      <c r="C6" s="33">
        <f t="shared" ref="C6:X6" si="3">C7</f>
        <v>124109</v>
      </c>
      <c r="D6" s="33">
        <f t="shared" si="3"/>
        <v>47</v>
      </c>
      <c r="E6" s="33">
        <f t="shared" si="3"/>
        <v>17</v>
      </c>
      <c r="F6" s="33">
        <f t="shared" si="3"/>
        <v>5</v>
      </c>
      <c r="G6" s="33">
        <f t="shared" si="3"/>
        <v>0</v>
      </c>
      <c r="H6" s="33" t="str">
        <f t="shared" si="3"/>
        <v>千葉県　横芝光町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農業集落排水</v>
      </c>
      <c r="L6" s="33" t="str">
        <f t="shared" si="3"/>
        <v>F2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2.97</v>
      </c>
      <c r="Q6" s="34">
        <f t="shared" si="3"/>
        <v>100</v>
      </c>
      <c r="R6" s="34">
        <f t="shared" si="3"/>
        <v>3675</v>
      </c>
      <c r="S6" s="34">
        <f t="shared" si="3"/>
        <v>24465</v>
      </c>
      <c r="T6" s="34">
        <f t="shared" si="3"/>
        <v>67.010000000000005</v>
      </c>
      <c r="U6" s="34">
        <f t="shared" si="3"/>
        <v>365.09</v>
      </c>
      <c r="V6" s="34">
        <f t="shared" si="3"/>
        <v>724</v>
      </c>
      <c r="W6" s="34">
        <f t="shared" si="3"/>
        <v>0.39</v>
      </c>
      <c r="X6" s="34">
        <f t="shared" si="3"/>
        <v>1856.41</v>
      </c>
      <c r="Y6" s="35">
        <f>IF(Y7="",NA(),Y7)</f>
        <v>101.39</v>
      </c>
      <c r="Z6" s="35">
        <f t="shared" ref="Z6:AH6" si="4">IF(Z7="",NA(),Z7)</f>
        <v>101.23</v>
      </c>
      <c r="AA6" s="35">
        <f t="shared" si="4"/>
        <v>95.98</v>
      </c>
      <c r="AB6" s="35">
        <f t="shared" si="4"/>
        <v>99.4</v>
      </c>
      <c r="AC6" s="35">
        <f t="shared" si="4"/>
        <v>104.07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4">
        <f>IF(BF7="",NA(),BF7)</f>
        <v>0</v>
      </c>
      <c r="BG6" s="34">
        <f t="shared" ref="BG6:BO6" si="7">IF(BG7="",NA(),BG7)</f>
        <v>0</v>
      </c>
      <c r="BH6" s="34">
        <f t="shared" si="7"/>
        <v>0</v>
      </c>
      <c r="BI6" s="34">
        <f t="shared" si="7"/>
        <v>0</v>
      </c>
      <c r="BJ6" s="34">
        <f t="shared" si="7"/>
        <v>0</v>
      </c>
      <c r="BK6" s="35">
        <f t="shared" si="7"/>
        <v>1144.05</v>
      </c>
      <c r="BL6" s="35">
        <f t="shared" si="7"/>
        <v>1117.1099999999999</v>
      </c>
      <c r="BM6" s="35">
        <f t="shared" si="7"/>
        <v>1161.05</v>
      </c>
      <c r="BN6" s="35">
        <f t="shared" si="7"/>
        <v>1081.8</v>
      </c>
      <c r="BO6" s="35">
        <f t="shared" si="7"/>
        <v>974.93</v>
      </c>
      <c r="BP6" s="34" t="str">
        <f>IF(BP7="","",IF(BP7="-","【-】","【"&amp;SUBSTITUTE(TEXT(BP7,"#,##0.00"),"-","△")&amp;"】"))</f>
        <v>【914.53】</v>
      </c>
      <c r="BQ6" s="35">
        <f>IF(BQ7="",NA(),BQ7)</f>
        <v>47</v>
      </c>
      <c r="BR6" s="35">
        <f t="shared" ref="BR6:BZ6" si="8">IF(BR7="",NA(),BR7)</f>
        <v>50.05</v>
      </c>
      <c r="BS6" s="35">
        <f t="shared" si="8"/>
        <v>43.65</v>
      </c>
      <c r="BT6" s="35">
        <f t="shared" si="8"/>
        <v>50.44</v>
      </c>
      <c r="BU6" s="35">
        <f t="shared" si="8"/>
        <v>65.41</v>
      </c>
      <c r="BV6" s="35">
        <f t="shared" si="8"/>
        <v>42.48</v>
      </c>
      <c r="BW6" s="35">
        <f t="shared" si="8"/>
        <v>41.04</v>
      </c>
      <c r="BX6" s="35">
        <f t="shared" si="8"/>
        <v>41.08</v>
      </c>
      <c r="BY6" s="35">
        <f t="shared" si="8"/>
        <v>52.19</v>
      </c>
      <c r="BZ6" s="35">
        <f t="shared" si="8"/>
        <v>55.32</v>
      </c>
      <c r="CA6" s="34" t="str">
        <f>IF(CA7="","",IF(CA7="-","【-】","【"&amp;SUBSTITUTE(TEXT(CA7,"#,##0.00"),"-","△")&amp;"】"))</f>
        <v>【55.73】</v>
      </c>
      <c r="CB6" s="35">
        <f>IF(CB7="",NA(),CB7)</f>
        <v>276.18</v>
      </c>
      <c r="CC6" s="35">
        <f t="shared" ref="CC6:CK6" si="9">IF(CC7="",NA(),CC7)</f>
        <v>262.91000000000003</v>
      </c>
      <c r="CD6" s="35">
        <f t="shared" si="9"/>
        <v>316.61</v>
      </c>
      <c r="CE6" s="35">
        <f t="shared" si="9"/>
        <v>281.64</v>
      </c>
      <c r="CF6" s="35">
        <f t="shared" si="9"/>
        <v>217.46</v>
      </c>
      <c r="CG6" s="35">
        <f t="shared" si="9"/>
        <v>343.8</v>
      </c>
      <c r="CH6" s="35">
        <f t="shared" si="9"/>
        <v>357.08</v>
      </c>
      <c r="CI6" s="35">
        <f t="shared" si="9"/>
        <v>378.08</v>
      </c>
      <c r="CJ6" s="35">
        <f t="shared" si="9"/>
        <v>296.14</v>
      </c>
      <c r="CK6" s="35">
        <f t="shared" si="9"/>
        <v>283.17</v>
      </c>
      <c r="CL6" s="34" t="str">
        <f>IF(CL7="","",IF(CL7="-","【-】","【"&amp;SUBSTITUTE(TEXT(CL7,"#,##0.00"),"-","△")&amp;"】"))</f>
        <v>【276.78】</v>
      </c>
      <c r="CM6" s="35">
        <f>IF(CM7="",NA(),CM7)</f>
        <v>82.1</v>
      </c>
      <c r="CN6" s="35">
        <f t="shared" ref="CN6:CV6" si="10">IF(CN7="",NA(),CN7)</f>
        <v>82.97</v>
      </c>
      <c r="CO6" s="35">
        <f t="shared" si="10"/>
        <v>80.349999999999994</v>
      </c>
      <c r="CP6" s="35">
        <f t="shared" si="10"/>
        <v>54.41</v>
      </c>
      <c r="CQ6" s="35">
        <f t="shared" si="10"/>
        <v>76.86</v>
      </c>
      <c r="CR6" s="35">
        <f t="shared" si="10"/>
        <v>46.06</v>
      </c>
      <c r="CS6" s="35">
        <f t="shared" si="10"/>
        <v>45.95</v>
      </c>
      <c r="CT6" s="35">
        <f t="shared" si="10"/>
        <v>44.69</v>
      </c>
      <c r="CU6" s="35">
        <f t="shared" si="10"/>
        <v>52.31</v>
      </c>
      <c r="CV6" s="35">
        <f t="shared" si="10"/>
        <v>60.65</v>
      </c>
      <c r="CW6" s="34" t="str">
        <f>IF(CW7="","",IF(CW7="-","【-】","【"&amp;SUBSTITUTE(TEXT(CW7,"#,##0.00"),"-","△")&amp;"】"))</f>
        <v>【59.15】</v>
      </c>
      <c r="CX6" s="35">
        <f>IF(CX7="",NA(),CX7)</f>
        <v>81.67</v>
      </c>
      <c r="CY6" s="35">
        <f t="shared" ref="CY6:DG6" si="11">IF(CY7="",NA(),CY7)</f>
        <v>84.11</v>
      </c>
      <c r="CZ6" s="35">
        <f t="shared" si="11"/>
        <v>84.14</v>
      </c>
      <c r="DA6" s="35">
        <f t="shared" si="11"/>
        <v>84.91</v>
      </c>
      <c r="DB6" s="35">
        <f t="shared" si="11"/>
        <v>85.77</v>
      </c>
      <c r="DC6" s="35">
        <f t="shared" si="11"/>
        <v>72.989999999999995</v>
      </c>
      <c r="DD6" s="35">
        <f t="shared" si="11"/>
        <v>71.97</v>
      </c>
      <c r="DE6" s="35">
        <f t="shared" si="11"/>
        <v>70.59</v>
      </c>
      <c r="DF6" s="35">
        <f t="shared" si="11"/>
        <v>84.32</v>
      </c>
      <c r="DG6" s="35">
        <f t="shared" si="11"/>
        <v>84.58</v>
      </c>
      <c r="DH6" s="34" t="str">
        <f>IF(DH7="","",IF(DH7="-","【-】","【"&amp;SUBSTITUTE(TEXT(DH7,"#,##0.00"),"-","△")&amp;"】"))</f>
        <v>【85.01】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0.06</v>
      </c>
      <c r="EK6" s="35">
        <f t="shared" si="14"/>
        <v>0.04</v>
      </c>
      <c r="EL6" s="35">
        <f t="shared" si="14"/>
        <v>7.0000000000000007E-2</v>
      </c>
      <c r="EM6" s="35">
        <f t="shared" si="14"/>
        <v>0.01</v>
      </c>
      <c r="EN6" s="35">
        <f t="shared" si="14"/>
        <v>2.0499999999999998</v>
      </c>
      <c r="EO6" s="34" t="str">
        <f>IF(EO7="","",IF(EO7="-","【-】","【"&amp;SUBSTITUTE(TEXT(EO7,"#,##0.00"),"-","△")&amp;"】"))</f>
        <v>【1.58】</v>
      </c>
    </row>
    <row r="7" spans="1:145" s="36" customFormat="1" x14ac:dyDescent="0.15">
      <c r="A7" s="28"/>
      <c r="B7" s="37">
        <v>2016</v>
      </c>
      <c r="C7" s="37">
        <v>124109</v>
      </c>
      <c r="D7" s="37">
        <v>47</v>
      </c>
      <c r="E7" s="37">
        <v>17</v>
      </c>
      <c r="F7" s="37">
        <v>5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2.97</v>
      </c>
      <c r="Q7" s="38">
        <v>100</v>
      </c>
      <c r="R7" s="38">
        <v>3675</v>
      </c>
      <c r="S7" s="38">
        <v>24465</v>
      </c>
      <c r="T7" s="38">
        <v>67.010000000000005</v>
      </c>
      <c r="U7" s="38">
        <v>365.09</v>
      </c>
      <c r="V7" s="38">
        <v>724</v>
      </c>
      <c r="W7" s="38">
        <v>0.39</v>
      </c>
      <c r="X7" s="38">
        <v>1856.41</v>
      </c>
      <c r="Y7" s="38">
        <v>101.39</v>
      </c>
      <c r="Z7" s="38">
        <v>101.23</v>
      </c>
      <c r="AA7" s="38">
        <v>95.98</v>
      </c>
      <c r="AB7" s="38">
        <v>99.4</v>
      </c>
      <c r="AC7" s="38">
        <v>104.07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1144.05</v>
      </c>
      <c r="BL7" s="38">
        <v>1117.1099999999999</v>
      </c>
      <c r="BM7" s="38">
        <v>1161.05</v>
      </c>
      <c r="BN7" s="38">
        <v>1081.8</v>
      </c>
      <c r="BO7" s="38">
        <v>974.93</v>
      </c>
      <c r="BP7" s="38">
        <v>914.53</v>
      </c>
      <c r="BQ7" s="38">
        <v>47</v>
      </c>
      <c r="BR7" s="38">
        <v>50.05</v>
      </c>
      <c r="BS7" s="38">
        <v>43.65</v>
      </c>
      <c r="BT7" s="38">
        <v>50.44</v>
      </c>
      <c r="BU7" s="38">
        <v>65.41</v>
      </c>
      <c r="BV7" s="38">
        <v>42.48</v>
      </c>
      <c r="BW7" s="38">
        <v>41.04</v>
      </c>
      <c r="BX7" s="38">
        <v>41.08</v>
      </c>
      <c r="BY7" s="38">
        <v>52.19</v>
      </c>
      <c r="BZ7" s="38">
        <v>55.32</v>
      </c>
      <c r="CA7" s="38">
        <v>55.73</v>
      </c>
      <c r="CB7" s="38">
        <v>276.18</v>
      </c>
      <c r="CC7" s="38">
        <v>262.91000000000003</v>
      </c>
      <c r="CD7" s="38">
        <v>316.61</v>
      </c>
      <c r="CE7" s="38">
        <v>281.64</v>
      </c>
      <c r="CF7" s="38">
        <v>217.46</v>
      </c>
      <c r="CG7" s="38">
        <v>343.8</v>
      </c>
      <c r="CH7" s="38">
        <v>357.08</v>
      </c>
      <c r="CI7" s="38">
        <v>378.08</v>
      </c>
      <c r="CJ7" s="38">
        <v>296.14</v>
      </c>
      <c r="CK7" s="38">
        <v>283.17</v>
      </c>
      <c r="CL7" s="38">
        <v>276.77999999999997</v>
      </c>
      <c r="CM7" s="38">
        <v>82.1</v>
      </c>
      <c r="CN7" s="38">
        <v>82.97</v>
      </c>
      <c r="CO7" s="38">
        <v>80.349999999999994</v>
      </c>
      <c r="CP7" s="38">
        <v>54.41</v>
      </c>
      <c r="CQ7" s="38">
        <v>76.86</v>
      </c>
      <c r="CR7" s="38">
        <v>46.06</v>
      </c>
      <c r="CS7" s="38">
        <v>45.95</v>
      </c>
      <c r="CT7" s="38">
        <v>44.69</v>
      </c>
      <c r="CU7" s="38">
        <v>52.31</v>
      </c>
      <c r="CV7" s="38">
        <v>60.65</v>
      </c>
      <c r="CW7" s="38">
        <v>59.15</v>
      </c>
      <c r="CX7" s="38">
        <v>81.67</v>
      </c>
      <c r="CY7" s="38">
        <v>84.11</v>
      </c>
      <c r="CZ7" s="38">
        <v>84.14</v>
      </c>
      <c r="DA7" s="38">
        <v>84.91</v>
      </c>
      <c r="DB7" s="38">
        <v>85.77</v>
      </c>
      <c r="DC7" s="38">
        <v>72.989999999999995</v>
      </c>
      <c r="DD7" s="38">
        <v>71.97</v>
      </c>
      <c r="DE7" s="38">
        <v>70.59</v>
      </c>
      <c r="DF7" s="38">
        <v>84.32</v>
      </c>
      <c r="DG7" s="38">
        <v>84.58</v>
      </c>
      <c r="DH7" s="38">
        <v>85.01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0.06</v>
      </c>
      <c r="EK7" s="38">
        <v>0.04</v>
      </c>
      <c r="EL7" s="38">
        <v>7.0000000000000007E-2</v>
      </c>
      <c r="EM7" s="38">
        <v>0.01</v>
      </c>
      <c r="EN7" s="38">
        <v>2.0499999999999998</v>
      </c>
      <c r="EO7" s="38">
        <v>1.58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testserver</cp:lastModifiedBy>
  <cp:lastPrinted>2018-01-30T08:29:00Z</cp:lastPrinted>
  <dcterms:created xsi:type="dcterms:W3CDTF">2017-12-25T02:27:44Z</dcterms:created>
  <dcterms:modified xsi:type="dcterms:W3CDTF">2018-02-20T07:51:37Z</dcterms:modified>
  <cp:category/>
</cp:coreProperties>
</file>