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6 経営比較分析表\20200109_１月の定例照会\03団体⇒県\010上水道\"/>
    </mc:Choice>
  </mc:AlternateContent>
  <workbookProtection workbookAlgorithmName="SHA-512" workbookHashValue="XGNRxf6laYZ08Bk0ggt0Y4Xj10UwccN71m+whzVqwtJPHjn7m+4cKj3uL0lqNsD+qr3WAdyOfh5FN/36rip/tQ==" workbookSaltValue="3YAMMSTbDYkfiifsh9VTng==" workbookSpinCount="100000" lockStructure="1"/>
  <bookViews>
    <workbookView xWindow="930" yWindow="0" windowWidth="15360" windowHeight="7635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W10" i="4" s="1"/>
  <c r="P6" i="5"/>
  <c r="P10" i="4" s="1"/>
  <c r="O6" i="5"/>
  <c r="N6" i="5"/>
  <c r="M6" i="5"/>
  <c r="AD8" i="4" s="1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I10" i="4"/>
  <c r="B10" i="4"/>
  <c r="BB8" i="4"/>
  <c r="AT8" i="4"/>
  <c r="AL8" i="4"/>
  <c r="W8" i="4"/>
  <c r="P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<sst xmlns="http://schemas.openxmlformats.org/spreadsheetml/2006/main" count="220" uniqueCount="108">
  <si>
    <t>経営比較分析表（平成30年度決算）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</si>
  <si>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</si>
  <si>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</si>
  <si>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</si>
  <si>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</si>
  <si>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</si>
  <si>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</si>
  <si>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</si>
  <si>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</si>
  <si>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</si>
  <si>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</si>
  <si>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</si>
  <si>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</si>
  <si>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</si>
  <si>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</si>
  <si>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</si>
  <si>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</si>
  <si>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</si>
  <si>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</si>
  <si>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</si>
  <si>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</si>
  <si>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</si>
  <si>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平成30年度全国平均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</si>
  <si>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</si>
  <si>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</si>
  <si>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</si>
  <si>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</si>
  <si>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</si>
  <si>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</si>
  <si>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</si>
  <si>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</si>
  <si>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</si>
  <si>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</si>
  <si>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</si>
  <si>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</si>
  <si>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</si>
  <si>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</si>
  <si>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</si>
  <si>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</si>
  <si>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</si>
  <si>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</si>
  <si>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</si>
  <si>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</si>
  <si>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</si>
  <si>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</si>
  <si>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</si>
  <si>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</si>
  <si>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</si>
  <si>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</si>
  <si>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</si>
  <si>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</si>
  <si>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</si>
  <si>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</si>
  <si>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</si>
  <si>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</si>
  <si>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</si>
  <si>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</si>
  <si>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</si>
  <si>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</si>
  <si>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</si>
  <si>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</si>
  <si>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</si>
  <si>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</si>
  <si>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</si>
  <si>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</si>
  <si>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</si>
  <si>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</si>
  <si>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</si>
  <si>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</si>
  <si>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</si>
  <si>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</si>
  <si>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</si>
  <si>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</si>
  <si>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</si>
  <si>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</si>
  <si>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</si>
  <si>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</si>
  <si>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</si>
  <si>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</si>
  <si>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</si>
  <si>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</si>
  <si>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</si>
  <si>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</si>
  <si>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</si>
  <si>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</si>
  <si>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</si>
  <si>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</si>
  <si>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</si>
  <si>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</si>
  <si>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</si>
  <si>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</si>
  <si>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</si>
  <si>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</si>
  <si>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千葉県　大多喜町</t>
  </si>
  <si>
    <t>法適用</t>
  </si>
  <si>
    <t>水道事業</t>
  </si>
  <si>
    <t>末端給水事業</t>
  </si>
  <si>
    <t>A8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</si>
  <si>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</si>
  <si>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</si>
  <si>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</si>
  <si>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</si>
  <si>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</si>
  <si>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</si>
  <si>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</si>
  <si>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水道料金は、県内事業体と比較すると高料金となっている。給水収益は、人口減少に伴い減少し、給水量についても同様となっている。費用は、経費削減に取り組んでいるものの、削減が難しい減価償却費、受水費等の費用が大きく、大幅な額の削減は厳しい状況となっており、ほぼ横ばいである。
　このような中、財源を確保し、水道施設の更新を実施していかなければならない。
　給水収益の増加対策等、運営体系のあり方や、企業債残高、将来の給水量を見込んだ適正規模の施設を勘案し、中長期的な投資、財政計画に基づき運営していく必要がある。
　また、広域化を図ることにより、施設の更新費用、委託費等の削減が期待できるため、水道事業統合に向けて、積極的に検討する。</t>
    <phoneticPr fontId="4"/>
  </si>
  <si>
    <t>　法定耐用年数を超えた管路が多い。有収率は、平均より高いものの、管路の経年化が進行しているため、計画的に更新を進める必要がある。
　また、施設については、面白浄水場、低区配水池（面白浄水場系）の更新工事に着手している。</t>
    <rPh sb="69" eb="71">
      <t>シセツ</t>
    </rPh>
    <rPh sb="77" eb="82">
      <t>オモジロジョウスイジョウ</t>
    </rPh>
    <rPh sb="83" eb="85">
      <t>テイク</t>
    </rPh>
    <rPh sb="85" eb="88">
      <t>ハイスイチ</t>
    </rPh>
    <rPh sb="89" eb="91">
      <t>オモジロ</t>
    </rPh>
    <rPh sb="91" eb="94">
      <t>ジョウスイジョウ</t>
    </rPh>
    <rPh sb="94" eb="95">
      <t>ケイ</t>
    </rPh>
    <rPh sb="97" eb="99">
      <t>コウシン</t>
    </rPh>
    <rPh sb="99" eb="101">
      <t>コウジ</t>
    </rPh>
    <rPh sb="102" eb="104">
      <t>チャクシュ</t>
    </rPh>
    <phoneticPr fontId="4"/>
  </si>
  <si>
    <t>　経常費用を経常収益で賄えているが、料金回収率が低く、給水収益以外の収入割合が高い。
　累積欠損金はなく概ね健全な運営ができているが、流動比率が低いため、資金の増加に努め、支払能力を確保する必要がある。
　給水収益に対する企業債残高は、減少してきたが、浄水場等の更新により増加する見込みである。
　給水原価が高い理由として、主に減価償却費、受水費が高いためである。減価償却費については、本町は面積が広く起伏のある地形であるため、加圧施設、減圧施設など多くの施設が必要なためである。受水費については、基本料金162.97円/ｍ3、使用料金26.70円/ｍ3であり、受水量を減らしても受水費の削減が難しいためである。　
　施設利用率は高く、適正規模の施設である。
　有収率は、年間を通して漏水調査、早急な修繕を実施しているため、類似団体より高くなっており、配水した水が給水収益に結びついている。</t>
    <rPh sb="129" eb="130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</si>
</sst>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0.56999999999999995</c:v>
                </c:pt>
                <c:pt idx="1">
                  <c:v>0.53</c:v>
                </c:pt>
                <c:pt idx="2">
                  <c:v>1.58</c:v>
                </c:pt>
                <c:pt idx="3">
                  <c:v>0.28999999999999998</c:v>
                </c:pt>
                <c:pt idx="4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C-4A27-B67F-E4B897EF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48430112"/>
        <c:axId val="-1548429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0.56000000000000005</c:v>
                </c:pt>
                <c:pt idx="1">
                  <c:v>0.65</c:v>
                </c:pt>
                <c:pt idx="2">
                  <c:v>0.46</c:v>
                </c:pt>
                <c:pt idx="3">
                  <c:v>0.44</c:v>
                </c:pt>
                <c:pt idx="4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C-4A27-B67F-E4B897EFD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48430112"/>
        <c:axId val="-1548429568"/>
      </c:lineChart>
      <c:dateAx>
        <c:axId val="-1548430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548429568"/>
        <c:crosses val="autoZero"/>
        <c:auto val="1"/>
        <c:lblOffset val="100"/>
        <c:baseTimeUnit val="years"/>
      </c:dateAx>
      <c:valAx>
        <c:axId val="-15484295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54843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57.68</c:v>
                </c:pt>
                <c:pt idx="1">
                  <c:v>56.1</c:v>
                </c:pt>
                <c:pt idx="2">
                  <c:v>69.260000000000005</c:v>
                </c:pt>
                <c:pt idx="3">
                  <c:v>70.849999999999994</c:v>
                </c:pt>
                <c:pt idx="4">
                  <c:v>72.52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A4-4683-B404-7B7D719CF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89646112"/>
        <c:axId val="-11896520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49.22</c:v>
                </c:pt>
                <c:pt idx="1">
                  <c:v>49.08</c:v>
                </c:pt>
                <c:pt idx="2">
                  <c:v>49.32</c:v>
                </c:pt>
                <c:pt idx="3">
                  <c:v>50.24</c:v>
                </c:pt>
                <c:pt idx="4">
                  <c:v>50.29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A4-4683-B404-7B7D719CF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9646112"/>
        <c:axId val="-1189652096"/>
      </c:lineChart>
      <c:dateAx>
        <c:axId val="-1189646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189652096"/>
        <c:crosses val="autoZero"/>
        <c:auto val="1"/>
        <c:lblOffset val="100"/>
        <c:baseTimeUnit val="years"/>
      </c:dateAx>
      <c:valAx>
        <c:axId val="-11896520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18964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88.37</c:v>
                </c:pt>
                <c:pt idx="1">
                  <c:v>89.6</c:v>
                </c:pt>
                <c:pt idx="2">
                  <c:v>89.42</c:v>
                </c:pt>
                <c:pt idx="3">
                  <c:v>87.13</c:v>
                </c:pt>
                <c:pt idx="4">
                  <c:v>86.25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BA-4C43-88F0-5C4E353D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89655360"/>
        <c:axId val="-11896580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79.48</c:v>
                </c:pt>
                <c:pt idx="1">
                  <c:v>79.3</c:v>
                </c:pt>
                <c:pt idx="2">
                  <c:v>79.34</c:v>
                </c:pt>
                <c:pt idx="3">
                  <c:v>78.650000000000006</c:v>
                </c:pt>
                <c:pt idx="4">
                  <c:v>77.73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BA-4C43-88F0-5C4E353D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9655360"/>
        <c:axId val="-1189658080"/>
      </c:lineChart>
      <c:dateAx>
        <c:axId val="-11896553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189658080"/>
        <c:crosses val="autoZero"/>
        <c:auto val="1"/>
        <c:lblOffset val="100"/>
        <c:baseTimeUnit val="years"/>
      </c:dateAx>
      <c:valAx>
        <c:axId val="-11896580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189655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102.43</c:v>
                </c:pt>
                <c:pt idx="1">
                  <c:v>101.4</c:v>
                </c:pt>
                <c:pt idx="2">
                  <c:v>102.24</c:v>
                </c:pt>
                <c:pt idx="3">
                  <c:v>101.96</c:v>
                </c:pt>
                <c:pt idx="4">
                  <c:v>101.99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5-4152-9DA9-10A79CE78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48426848"/>
        <c:axId val="-15486719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107.2</c:v>
                </c:pt>
                <c:pt idx="1">
                  <c:v>106.62</c:v>
                </c:pt>
                <c:pt idx="2">
                  <c:v>107.95</c:v>
                </c:pt>
                <c:pt idx="3">
                  <c:v>104.47</c:v>
                </c:pt>
                <c:pt idx="4">
                  <c:v>103.81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E5-4152-9DA9-10A79CE78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48426848"/>
        <c:axId val="-1548671936"/>
      </c:lineChart>
      <c:dateAx>
        <c:axId val="-1548426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548671936"/>
        <c:crosses val="autoZero"/>
        <c:auto val="1"/>
        <c:lblOffset val="100"/>
        <c:baseTimeUnit val="years"/>
      </c:dateAx>
      <c:valAx>
        <c:axId val="-15486719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5484268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47.58</c:v>
                </c:pt>
                <c:pt idx="1">
                  <c:v>48.71</c:v>
                </c:pt>
                <c:pt idx="2">
                  <c:v>50.18</c:v>
                </c:pt>
                <c:pt idx="3">
                  <c:v>50.74</c:v>
                </c:pt>
                <c:pt idx="4">
                  <c:v>51.71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C-4D4F-94C1-4D4BBD3E0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48675744"/>
        <c:axId val="-1548675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46.12</c:v>
                </c:pt>
                <c:pt idx="1">
                  <c:v>47.44</c:v>
                </c:pt>
                <c:pt idx="2">
                  <c:v>48.3</c:v>
                </c:pt>
                <c:pt idx="3">
                  <c:v>45.14</c:v>
                </c:pt>
                <c:pt idx="4">
                  <c:v>45.85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3C-4D4F-94C1-4D4BBD3E0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48675744"/>
        <c:axId val="-1548675200"/>
      </c:lineChart>
      <c:dateAx>
        <c:axId val="-15486757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548675200"/>
        <c:crosses val="autoZero"/>
        <c:auto val="1"/>
        <c:lblOffset val="100"/>
        <c:baseTimeUnit val="years"/>
      </c:dateAx>
      <c:valAx>
        <c:axId val="-1548675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5486757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25.08</c:v>
                </c:pt>
                <c:pt idx="1">
                  <c:v>24.57</c:v>
                </c:pt>
                <c:pt idx="2">
                  <c:v>24.17</c:v>
                </c:pt>
                <c:pt idx="3">
                  <c:v>23.37</c:v>
                </c:pt>
                <c:pt idx="4">
                  <c:v>23.23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C-4416-8B0C-AA8AEFD93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2023616"/>
        <c:axId val="-1252021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9.86</c:v>
                </c:pt>
                <c:pt idx="1">
                  <c:v>11.16</c:v>
                </c:pt>
                <c:pt idx="2">
                  <c:v>12.43</c:v>
                </c:pt>
                <c:pt idx="3">
                  <c:v>13.58</c:v>
                </c:pt>
                <c:pt idx="4">
                  <c:v>14.13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8C-4416-8B0C-AA8AEFD93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2023616"/>
        <c:axId val="-1252021984"/>
      </c:lineChart>
      <c:dateAx>
        <c:axId val="-1252023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252021984"/>
        <c:crosses val="autoZero"/>
        <c:auto val="1"/>
        <c:lblOffset val="100"/>
        <c:baseTimeUnit val="years"/>
      </c:dateAx>
      <c:valAx>
        <c:axId val="-1252021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252023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B-4978-89BF-3BAA9969F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2019264"/>
        <c:axId val="-1252024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13.46</c:v>
                </c:pt>
                <c:pt idx="1">
                  <c:v>12.59</c:v>
                </c:pt>
                <c:pt idx="2">
                  <c:v>12.44</c:v>
                </c:pt>
                <c:pt idx="3">
                  <c:v>16.399999999999999</c:v>
                </c:pt>
                <c:pt idx="4">
                  <c:v>25.66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EB-4978-89BF-3BAA9969F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2019264"/>
        <c:axId val="-1252024704"/>
      </c:lineChart>
      <c:dateAx>
        <c:axId val="-1252019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252024704"/>
        <c:crosses val="autoZero"/>
        <c:auto val="1"/>
        <c:lblOffset val="100"/>
        <c:baseTimeUnit val="years"/>
      </c:dateAx>
      <c:valAx>
        <c:axId val="-125202470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252019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278.48</c:v>
                </c:pt>
                <c:pt idx="1">
                  <c:v>234.5</c:v>
                </c:pt>
                <c:pt idx="2">
                  <c:v>167.8</c:v>
                </c:pt>
                <c:pt idx="3">
                  <c:v>185.25</c:v>
                </c:pt>
                <c:pt idx="4">
                  <c:v>181.19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B5-4625-AE6B-3C4AA62D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2018720"/>
        <c:axId val="-1252020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434.72</c:v>
                </c:pt>
                <c:pt idx="1">
                  <c:v>416.14</c:v>
                </c:pt>
                <c:pt idx="2">
                  <c:v>371.89</c:v>
                </c:pt>
                <c:pt idx="3">
                  <c:v>293.23</c:v>
                </c:pt>
                <c:pt idx="4">
                  <c:v>300.14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B5-4625-AE6B-3C4AA62DD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2018720"/>
        <c:axId val="-1252020896"/>
      </c:lineChart>
      <c:dateAx>
        <c:axId val="-12520187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252020896"/>
        <c:crosses val="autoZero"/>
        <c:auto val="1"/>
        <c:lblOffset val="100"/>
        <c:baseTimeUnit val="years"/>
      </c:dateAx>
      <c:valAx>
        <c:axId val="-12520208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252018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500.28</c:v>
                </c:pt>
                <c:pt idx="1">
                  <c:v>485.73</c:v>
                </c:pt>
                <c:pt idx="2">
                  <c:v>482.59</c:v>
                </c:pt>
                <c:pt idx="3">
                  <c:v>484.3</c:v>
                </c:pt>
                <c:pt idx="4">
                  <c:v>449.96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4-470A-B8D4-DF490C559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2025248"/>
        <c:axId val="-1252020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495.76</c:v>
                </c:pt>
                <c:pt idx="1">
                  <c:v>487.22</c:v>
                </c:pt>
                <c:pt idx="2">
                  <c:v>483.11</c:v>
                </c:pt>
                <c:pt idx="3">
                  <c:v>542.29999999999995</c:v>
                </c:pt>
                <c:pt idx="4">
                  <c:v>566.65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4-470A-B8D4-DF490C559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2025248"/>
        <c:axId val="-1252020352"/>
      </c:lineChart>
      <c:dateAx>
        <c:axId val="-12520252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252020352"/>
        <c:crosses val="autoZero"/>
        <c:auto val="1"/>
        <c:lblOffset val="100"/>
        <c:baseTimeUnit val="years"/>
      </c:dateAx>
      <c:valAx>
        <c:axId val="-12520203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2520252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68.459999999999994</c:v>
                </c:pt>
                <c:pt idx="1">
                  <c:v>67.760000000000005</c:v>
                </c:pt>
                <c:pt idx="2">
                  <c:v>67.989999999999995</c:v>
                </c:pt>
                <c:pt idx="3">
                  <c:v>69.02</c:v>
                </c:pt>
                <c:pt idx="4">
                  <c:v>69.61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3-426A-8733-C0A3B61B3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2021440"/>
        <c:axId val="-1189646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93.66</c:v>
                </c:pt>
                <c:pt idx="1">
                  <c:v>92.76</c:v>
                </c:pt>
                <c:pt idx="2">
                  <c:v>93.28</c:v>
                </c:pt>
                <c:pt idx="3">
                  <c:v>87.51</c:v>
                </c:pt>
                <c:pt idx="4">
                  <c:v>84.77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3-426A-8733-C0A3B61B3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2021440"/>
        <c:axId val="-1189646656"/>
      </c:lineChart>
      <c:dateAx>
        <c:axId val="-12520214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189646656"/>
        <c:crosses val="autoZero"/>
        <c:auto val="1"/>
        <c:lblOffset val="100"/>
        <c:baseTimeUnit val="years"/>
      </c:dateAx>
      <c:valAx>
        <c:axId val="-1189646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2520214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405.91</c:v>
                </c:pt>
                <c:pt idx="1">
                  <c:v>410.02</c:v>
                </c:pt>
                <c:pt idx="2">
                  <c:v>409.4</c:v>
                </c:pt>
                <c:pt idx="3">
                  <c:v>402.82</c:v>
                </c:pt>
                <c:pt idx="4">
                  <c:v>403.54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F9-4AE6-8A9B-8A0DC77B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89648288"/>
        <c:axId val="-1189656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208.21</c:v>
                </c:pt>
                <c:pt idx="1">
                  <c:v>208.67</c:v>
                </c:pt>
                <c:pt idx="2">
                  <c:v>208.29</c:v>
                </c:pt>
                <c:pt idx="3">
                  <c:v>218.42</c:v>
                </c:pt>
                <c:pt idx="4">
                  <c:v>227.27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F9-4AE6-8A9B-8A0DC77B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9648288"/>
        <c:axId val="-1189656448"/>
      </c:lineChart>
      <c:dateAx>
        <c:axId val="-1189648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-1189656448"/>
        <c:crosses val="autoZero"/>
        <c:auto val="1"/>
        <c:lblOffset val="100"/>
        <c:baseTimeUnit val="years"/>
      </c:dateAx>
      <c:valAx>
        <c:axId val="-1189656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-118964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【112.83】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【261.93】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【270.46】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【167.11】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【103.91】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【0.70】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</row>
    <row r="3" spans="1:78" ht="9.75" customHeight="1" x14ac:dyDescent="0.15">
      <c r="A3" s="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</row>
    <row r="4" spans="1:78" ht="9.75" customHeight="1" x14ac:dyDescent="0.15">
      <c r="A4" s="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84" t="str">
        <f>データ!H6</f>
        <v>千葉県　大多喜町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5"/>
      <c r="AE6" s="85"/>
      <c r="AF6" s="85"/>
      <c r="AG6" s="85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75" t="s">
        <v>1</v>
      </c>
      <c r="C7" s="76"/>
      <c r="D7" s="76"/>
      <c r="E7" s="76"/>
      <c r="F7" s="76"/>
      <c r="G7" s="76"/>
      <c r="H7" s="76"/>
      <c r="I7" s="75" t="s">
        <v>2</v>
      </c>
      <c r="J7" s="76"/>
      <c r="K7" s="76"/>
      <c r="L7" s="76"/>
      <c r="M7" s="76"/>
      <c r="N7" s="76"/>
      <c r="O7" s="77"/>
      <c r="P7" s="78" t="s">
        <v>3</v>
      </c>
      <c r="Q7" s="78"/>
      <c r="R7" s="78"/>
      <c r="S7" s="78"/>
      <c r="T7" s="78"/>
      <c r="U7" s="78"/>
      <c r="V7" s="78"/>
      <c r="W7" s="78" t="s">
        <v>4</v>
      </c>
      <c r="X7" s="78"/>
      <c r="Y7" s="78"/>
      <c r="Z7" s="78"/>
      <c r="AA7" s="78"/>
      <c r="AB7" s="78"/>
      <c r="AC7" s="78"/>
      <c r="AD7" s="78" t="s">
        <v>5</v>
      </c>
      <c r="AE7" s="78"/>
      <c r="AF7" s="78"/>
      <c r="AG7" s="78"/>
      <c r="AH7" s="78"/>
      <c r="AI7" s="78"/>
      <c r="AJ7" s="78"/>
      <c r="AK7" s="4"/>
      <c r="AL7" s="78" t="s">
        <v>6</v>
      </c>
      <c r="AM7" s="78"/>
      <c r="AN7" s="78"/>
      <c r="AO7" s="78"/>
      <c r="AP7" s="78"/>
      <c r="AQ7" s="78"/>
      <c r="AR7" s="78"/>
      <c r="AS7" s="78"/>
      <c r="AT7" s="75" t="s">
        <v>7</v>
      </c>
      <c r="AU7" s="76"/>
      <c r="AV7" s="76"/>
      <c r="AW7" s="76"/>
      <c r="AX7" s="76"/>
      <c r="AY7" s="76"/>
      <c r="AZ7" s="76"/>
      <c r="BA7" s="76"/>
      <c r="BB7" s="78" t="s">
        <v>8</v>
      </c>
      <c r="BC7" s="78"/>
      <c r="BD7" s="78"/>
      <c r="BE7" s="78"/>
      <c r="BF7" s="78"/>
      <c r="BG7" s="78"/>
      <c r="BH7" s="78"/>
      <c r="BI7" s="78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79" t="str">
        <f>データ!$I$6</f>
        <v>法適用</v>
      </c>
      <c r="C8" s="80"/>
      <c r="D8" s="80"/>
      <c r="E8" s="80"/>
      <c r="F8" s="80"/>
      <c r="G8" s="80"/>
      <c r="H8" s="80"/>
      <c r="I8" s="79" t="str">
        <f>データ!$J$6</f>
        <v>水道事業</v>
      </c>
      <c r="J8" s="80"/>
      <c r="K8" s="80"/>
      <c r="L8" s="80"/>
      <c r="M8" s="80"/>
      <c r="N8" s="80"/>
      <c r="O8" s="81"/>
      <c r="P8" s="82" t="str">
        <f>データ!$K$6</f>
        <v>末端給水事業</v>
      </c>
      <c r="Q8" s="82"/>
      <c r="R8" s="82"/>
      <c r="S8" s="82"/>
      <c r="T8" s="82"/>
      <c r="U8" s="82"/>
      <c r="V8" s="82"/>
      <c r="W8" s="82" t="str">
        <f>データ!$L$6</f>
        <v>A8</v>
      </c>
      <c r="X8" s="82"/>
      <c r="Y8" s="82"/>
      <c r="Z8" s="82"/>
      <c r="AA8" s="82"/>
      <c r="AB8" s="82"/>
      <c r="AC8" s="82"/>
      <c r="AD8" s="82" t="str">
        <f>データ!$M$6</f>
        <v>非設置</v>
      </c>
      <c r="AE8" s="82"/>
      <c r="AF8" s="82"/>
      <c r="AG8" s="82"/>
      <c r="AH8" s="82"/>
      <c r="AI8" s="82"/>
      <c r="AJ8" s="82"/>
      <c r="AK8" s="4"/>
      <c r="AL8" s="70">
        <f>データ!$R$6</f>
        <v>9161</v>
      </c>
      <c r="AM8" s="70"/>
      <c r="AN8" s="70"/>
      <c r="AO8" s="70"/>
      <c r="AP8" s="70"/>
      <c r="AQ8" s="70"/>
      <c r="AR8" s="70"/>
      <c r="AS8" s="70"/>
      <c r="AT8" s="66">
        <f>データ!$S$6</f>
        <v>129.87</v>
      </c>
      <c r="AU8" s="67"/>
      <c r="AV8" s="67"/>
      <c r="AW8" s="67"/>
      <c r="AX8" s="67"/>
      <c r="AY8" s="67"/>
      <c r="AZ8" s="67"/>
      <c r="BA8" s="67"/>
      <c r="BB8" s="69">
        <f>データ!$T$6</f>
        <v>70.540000000000006</v>
      </c>
      <c r="BC8" s="69"/>
      <c r="BD8" s="69"/>
      <c r="BE8" s="69"/>
      <c r="BF8" s="69"/>
      <c r="BG8" s="69"/>
      <c r="BH8" s="69"/>
      <c r="BI8" s="69"/>
      <c r="BJ8" s="3"/>
      <c r="BK8" s="3"/>
      <c r="BL8" s="73" t="s">
        <v>10</v>
      </c>
      <c r="BM8" s="74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75" t="s">
        <v>12</v>
      </c>
      <c r="C9" s="76"/>
      <c r="D9" s="76"/>
      <c r="E9" s="76"/>
      <c r="F9" s="76"/>
      <c r="G9" s="76"/>
      <c r="H9" s="76"/>
      <c r="I9" s="75" t="s">
        <v>13</v>
      </c>
      <c r="J9" s="76"/>
      <c r="K9" s="76"/>
      <c r="L9" s="76"/>
      <c r="M9" s="76"/>
      <c r="N9" s="76"/>
      <c r="O9" s="77"/>
      <c r="P9" s="78" t="s">
        <v>14</v>
      </c>
      <c r="Q9" s="78"/>
      <c r="R9" s="78"/>
      <c r="S9" s="78"/>
      <c r="T9" s="78"/>
      <c r="U9" s="78"/>
      <c r="V9" s="78"/>
      <c r="W9" s="78" t="s">
        <v>15</v>
      </c>
      <c r="X9" s="78"/>
      <c r="Y9" s="78"/>
      <c r="Z9" s="78"/>
      <c r="AA9" s="78"/>
      <c r="AB9" s="78"/>
      <c r="AC9" s="78"/>
      <c r="AD9" s="2"/>
      <c r="AE9" s="2"/>
      <c r="AF9" s="2"/>
      <c r="AG9" s="2"/>
      <c r="AH9" s="4"/>
      <c r="AI9" s="4"/>
      <c r="AJ9" s="4"/>
      <c r="AK9" s="4"/>
      <c r="AL9" s="78" t="s">
        <v>16</v>
      </c>
      <c r="AM9" s="78"/>
      <c r="AN9" s="78"/>
      <c r="AO9" s="78"/>
      <c r="AP9" s="78"/>
      <c r="AQ9" s="78"/>
      <c r="AR9" s="78"/>
      <c r="AS9" s="78"/>
      <c r="AT9" s="75" t="s">
        <v>17</v>
      </c>
      <c r="AU9" s="76"/>
      <c r="AV9" s="76"/>
      <c r="AW9" s="76"/>
      <c r="AX9" s="76"/>
      <c r="AY9" s="76"/>
      <c r="AZ9" s="76"/>
      <c r="BA9" s="76"/>
      <c r="BB9" s="78" t="s">
        <v>18</v>
      </c>
      <c r="BC9" s="78"/>
      <c r="BD9" s="78"/>
      <c r="BE9" s="78"/>
      <c r="BF9" s="78"/>
      <c r="BG9" s="78"/>
      <c r="BH9" s="78"/>
      <c r="BI9" s="78"/>
      <c r="BJ9" s="3"/>
      <c r="BK9" s="3"/>
      <c r="BL9" s="64" t="s">
        <v>19</v>
      </c>
      <c r="BM9" s="65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66" t="str">
        <f>データ!$N$6</f>
        <v>-</v>
      </c>
      <c r="C10" s="67"/>
      <c r="D10" s="67"/>
      <c r="E10" s="67"/>
      <c r="F10" s="67"/>
      <c r="G10" s="67"/>
      <c r="H10" s="67"/>
      <c r="I10" s="66">
        <f>データ!$O$6</f>
        <v>59.5</v>
      </c>
      <c r="J10" s="67"/>
      <c r="K10" s="67"/>
      <c r="L10" s="67"/>
      <c r="M10" s="67"/>
      <c r="N10" s="67"/>
      <c r="O10" s="68"/>
      <c r="P10" s="69">
        <f>データ!$P$6</f>
        <v>91.05</v>
      </c>
      <c r="Q10" s="69"/>
      <c r="R10" s="69"/>
      <c r="S10" s="69"/>
      <c r="T10" s="69"/>
      <c r="U10" s="69"/>
      <c r="V10" s="69"/>
      <c r="W10" s="70">
        <f>データ!$Q$6</f>
        <v>4902</v>
      </c>
      <c r="X10" s="70"/>
      <c r="Y10" s="70"/>
      <c r="Z10" s="70"/>
      <c r="AA10" s="70"/>
      <c r="AB10" s="70"/>
      <c r="AC10" s="70"/>
      <c r="AD10" s="2"/>
      <c r="AE10" s="2"/>
      <c r="AF10" s="2"/>
      <c r="AG10" s="2"/>
      <c r="AH10" s="4"/>
      <c r="AI10" s="4"/>
      <c r="AJ10" s="4"/>
      <c r="AK10" s="4"/>
      <c r="AL10" s="70">
        <f>データ!$U$6</f>
        <v>8254</v>
      </c>
      <c r="AM10" s="70"/>
      <c r="AN10" s="70"/>
      <c r="AO10" s="70"/>
      <c r="AP10" s="70"/>
      <c r="AQ10" s="70"/>
      <c r="AR10" s="70"/>
      <c r="AS10" s="70"/>
      <c r="AT10" s="66">
        <f>データ!$V$6</f>
        <v>128.9</v>
      </c>
      <c r="AU10" s="67"/>
      <c r="AV10" s="67"/>
      <c r="AW10" s="67"/>
      <c r="AX10" s="67"/>
      <c r="AY10" s="67"/>
      <c r="AZ10" s="67"/>
      <c r="BA10" s="67"/>
      <c r="BB10" s="69">
        <f>データ!$W$6</f>
        <v>64.03</v>
      </c>
      <c r="BC10" s="69"/>
      <c r="BD10" s="69"/>
      <c r="BE10" s="69"/>
      <c r="BF10" s="69"/>
      <c r="BG10" s="69"/>
      <c r="BH10" s="69"/>
      <c r="BI10" s="69"/>
      <c r="BJ10" s="2"/>
      <c r="BK10" s="2"/>
      <c r="BL10" s="71" t="s">
        <v>21</v>
      </c>
      <c r="BM10" s="72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4" t="s">
        <v>25</v>
      </c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</row>
    <row r="15" spans="1:78" ht="13.5" customHeight="1" x14ac:dyDescent="0.15">
      <c r="A15" s="2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3"/>
      <c r="BK15" s="2"/>
      <c r="BL15" s="47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9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50" t="s">
        <v>107</v>
      </c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2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50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2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50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2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50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2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50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2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50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2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50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2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50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2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50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2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50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2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50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2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50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2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50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2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50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2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50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2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50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2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50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2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50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2"/>
    </row>
    <row r="34" spans="1:78" ht="13.5" customHeight="1" x14ac:dyDescent="0.15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0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2"/>
    </row>
    <row r="35" spans="1:78" ht="13.5" customHeight="1" x14ac:dyDescent="0.15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0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2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50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2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50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2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50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2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50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2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50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2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50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2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50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2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50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2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44" t="s">
        <v>26</v>
      </c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6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47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9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50" t="s">
        <v>106</v>
      </c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2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50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2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50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2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50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2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50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2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50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2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50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2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50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2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50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2"/>
    </row>
    <row r="56" spans="1:78" ht="13.5" customHeight="1" x14ac:dyDescent="0.15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0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2"/>
    </row>
    <row r="57" spans="1:78" ht="13.5" customHeight="1" x14ac:dyDescent="0.15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0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2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0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2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0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2"/>
    </row>
    <row r="60" spans="1:78" ht="13.5" customHeight="1" x14ac:dyDescent="0.15">
      <c r="A60" s="2"/>
      <c r="B60" s="61" t="s">
        <v>27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3"/>
      <c r="BK60" s="2"/>
      <c r="BL60" s="50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2"/>
    </row>
    <row r="61" spans="1:78" ht="13.5" customHeight="1" x14ac:dyDescent="0.15">
      <c r="A61" s="2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  <c r="BK61" s="2"/>
      <c r="BL61" s="50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2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50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2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44" t="s">
        <v>28</v>
      </c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6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47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9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50" t="s">
        <v>105</v>
      </c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2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50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2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50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2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50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2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50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2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50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2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50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2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50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2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50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2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50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2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50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2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50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2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50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2"/>
    </row>
    <row r="79" spans="1:78" ht="13.5" customHeight="1" x14ac:dyDescent="0.15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50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2"/>
    </row>
    <row r="80" spans="1:78" ht="13.5" customHeight="1" x14ac:dyDescent="0.15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50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2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50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2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3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5"/>
    </row>
    <row r="83" spans="1:78" x14ac:dyDescent="0.15">
      <c r="C83" s="26"/>
    </row>
    <row r="84" spans="1:78" hidden="1" x14ac:dyDescent="0.15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15">
      <c r="B85" s="27"/>
      <c r="C85" s="27"/>
      <c r="D85" s="27"/>
      <c r="E85" s="27" t="str">
        <f>データ!AH6</f>
        <v>【112.83】</v>
      </c>
      <c r="F85" s="27" t="str">
        <f>データ!AS6</f>
        <v>【1.05】</v>
      </c>
      <c r="G85" s="27" t="str">
        <f>データ!BD6</f>
        <v>【261.93】</v>
      </c>
      <c r="H85" s="27" t="str">
        <f>データ!BO6</f>
        <v>【270.46】</v>
      </c>
      <c r="I85" s="27" t="str">
        <f>データ!BZ6</f>
        <v>【103.91】</v>
      </c>
      <c r="J85" s="27" t="str">
        <f>データ!CK6</f>
        <v>【167.11】</v>
      </c>
      <c r="K85" s="27" t="str">
        <f>データ!CV6</f>
        <v>【60.27】</v>
      </c>
      <c r="L85" s="27" t="str">
        <f>データ!DG6</f>
        <v>【89.92】</v>
      </c>
      <c r="M85" s="27" t="str">
        <f>データ!DR6</f>
        <v>【48.85】</v>
      </c>
      <c r="N85" s="27" t="str">
        <f>データ!EC6</f>
        <v>【17.80】</v>
      </c>
      <c r="O85" s="27" t="str">
        <f>データ!EN6</f>
        <v>【0.70】</v>
      </c>
    </row>
  </sheetData>
  <sheetProtection algorithmName="SHA-512" hashValue="ZsFkYXW3mLaNaBHa7+8PKYABIrr81Z1am5o3U4Jlofhx1K+MttGu15PqzUFYg+pfleW8d35Tslr85I7BbJxKDA==" saltValue="OOTzPXmpRua/fI0ffKuBkQ==" spinCount="100000" sheet="1" objects="1" scenarios="1" formatCells="0" formatColumns="0" formatRows="0"/>
  <mergeCells count="44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7" t="s">
        <v>50</v>
      </c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9"/>
      <c r="X3" s="93" t="s">
        <v>51</v>
      </c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 t="s">
        <v>52</v>
      </c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D3" s="86"/>
      <c r="EE3" s="86"/>
      <c r="EF3" s="86"/>
      <c r="EG3" s="86"/>
      <c r="EH3" s="86"/>
      <c r="EI3" s="86"/>
      <c r="EJ3" s="86"/>
      <c r="EK3" s="86"/>
      <c r="EL3" s="86"/>
      <c r="EM3" s="86"/>
      <c r="EN3" s="86"/>
    </row>
    <row r="4" spans="1:144" x14ac:dyDescent="0.15">
      <c r="A4" s="29" t="s">
        <v>53</v>
      </c>
      <c r="B4" s="31"/>
      <c r="C4" s="31"/>
      <c r="D4" s="31"/>
      <c r="E4" s="31"/>
      <c r="F4" s="31"/>
      <c r="G4" s="31"/>
      <c r="H4" s="90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2"/>
      <c r="X4" s="86" t="s">
        <v>54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 t="s">
        <v>55</v>
      </c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 t="s">
        <v>56</v>
      </c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 t="s">
        <v>57</v>
      </c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 t="s">
        <v>58</v>
      </c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 t="s">
        <v>59</v>
      </c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 t="s">
        <v>60</v>
      </c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 t="s">
        <v>61</v>
      </c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 t="s">
        <v>62</v>
      </c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 t="s">
        <v>63</v>
      </c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 t="s">
        <v>64</v>
      </c>
      <c r="EE4" s="86"/>
      <c r="EF4" s="86"/>
      <c r="EG4" s="86"/>
      <c r="EH4" s="86"/>
      <c r="EI4" s="86"/>
      <c r="EJ4" s="86"/>
      <c r="EK4" s="86"/>
      <c r="EL4" s="86"/>
      <c r="EM4" s="86"/>
      <c r="EN4" s="86"/>
    </row>
    <row r="5" spans="1:144" x14ac:dyDescent="0.15">
      <c r="A5" s="29" t="s">
        <v>65</v>
      </c>
      <c r="B5" s="32"/>
      <c r="C5" s="32"/>
      <c r="D5" s="32"/>
      <c r="E5" s="32"/>
      <c r="F5" s="32"/>
      <c r="G5" s="32"/>
      <c r="H5" s="33" t="s">
        <v>66</v>
      </c>
      <c r="I5" s="33" t="s">
        <v>67</v>
      </c>
      <c r="J5" s="33" t="s">
        <v>68</v>
      </c>
      <c r="K5" s="33" t="s">
        <v>69</v>
      </c>
      <c r="L5" s="33" t="s">
        <v>70</v>
      </c>
      <c r="M5" s="33" t="s">
        <v>5</v>
      </c>
      <c r="N5" s="33" t="s">
        <v>71</v>
      </c>
      <c r="O5" s="33" t="s">
        <v>72</v>
      </c>
      <c r="P5" s="33" t="s">
        <v>73</v>
      </c>
      <c r="Q5" s="33" t="s">
        <v>74</v>
      </c>
      <c r="R5" s="33" t="s">
        <v>75</v>
      </c>
      <c r="S5" s="33" t="s">
        <v>76</v>
      </c>
      <c r="T5" s="33" t="s">
        <v>77</v>
      </c>
      <c r="U5" s="33" t="s">
        <v>78</v>
      </c>
      <c r="V5" s="33" t="s">
        <v>79</v>
      </c>
      <c r="W5" s="33" t="s">
        <v>80</v>
      </c>
      <c r="X5" s="33" t="s">
        <v>81</v>
      </c>
      <c r="Y5" s="33" t="s">
        <v>82</v>
      </c>
      <c r="Z5" s="33" t="s">
        <v>83</v>
      </c>
      <c r="AA5" s="33" t="s">
        <v>84</v>
      </c>
      <c r="AB5" s="33" t="s">
        <v>85</v>
      </c>
      <c r="AC5" s="33" t="s">
        <v>86</v>
      </c>
      <c r="AD5" s="33" t="s">
        <v>87</v>
      </c>
      <c r="AE5" s="33" t="s">
        <v>88</v>
      </c>
      <c r="AF5" s="33" t="s">
        <v>89</v>
      </c>
      <c r="AG5" s="33" t="s">
        <v>90</v>
      </c>
      <c r="AH5" s="33" t="s">
        <v>29</v>
      </c>
      <c r="AI5" s="33" t="s">
        <v>81</v>
      </c>
      <c r="AJ5" s="33" t="s">
        <v>82</v>
      </c>
      <c r="AK5" s="33" t="s">
        <v>83</v>
      </c>
      <c r="AL5" s="33" t="s">
        <v>84</v>
      </c>
      <c r="AM5" s="33" t="s">
        <v>85</v>
      </c>
      <c r="AN5" s="33" t="s">
        <v>86</v>
      </c>
      <c r="AO5" s="33" t="s">
        <v>87</v>
      </c>
      <c r="AP5" s="33" t="s">
        <v>88</v>
      </c>
      <c r="AQ5" s="33" t="s">
        <v>89</v>
      </c>
      <c r="AR5" s="33" t="s">
        <v>90</v>
      </c>
      <c r="AS5" s="33" t="s">
        <v>91</v>
      </c>
      <c r="AT5" s="33" t="s">
        <v>81</v>
      </c>
      <c r="AU5" s="33" t="s">
        <v>82</v>
      </c>
      <c r="AV5" s="33" t="s">
        <v>83</v>
      </c>
      <c r="AW5" s="33" t="s">
        <v>84</v>
      </c>
      <c r="AX5" s="33" t="s">
        <v>85</v>
      </c>
      <c r="AY5" s="33" t="s">
        <v>86</v>
      </c>
      <c r="AZ5" s="33" t="s">
        <v>87</v>
      </c>
      <c r="BA5" s="33" t="s">
        <v>88</v>
      </c>
      <c r="BB5" s="33" t="s">
        <v>89</v>
      </c>
      <c r="BC5" s="33" t="s">
        <v>90</v>
      </c>
      <c r="BD5" s="33" t="s">
        <v>91</v>
      </c>
      <c r="BE5" s="33" t="s">
        <v>81</v>
      </c>
      <c r="BF5" s="33" t="s">
        <v>82</v>
      </c>
      <c r="BG5" s="33" t="s">
        <v>83</v>
      </c>
      <c r="BH5" s="33" t="s">
        <v>84</v>
      </c>
      <c r="BI5" s="33" t="s">
        <v>85</v>
      </c>
      <c r="BJ5" s="33" t="s">
        <v>86</v>
      </c>
      <c r="BK5" s="33" t="s">
        <v>87</v>
      </c>
      <c r="BL5" s="33" t="s">
        <v>88</v>
      </c>
      <c r="BM5" s="33" t="s">
        <v>89</v>
      </c>
      <c r="BN5" s="33" t="s">
        <v>90</v>
      </c>
      <c r="BO5" s="33" t="s">
        <v>91</v>
      </c>
      <c r="BP5" s="33" t="s">
        <v>81</v>
      </c>
      <c r="BQ5" s="33" t="s">
        <v>82</v>
      </c>
      <c r="BR5" s="33" t="s">
        <v>83</v>
      </c>
      <c r="BS5" s="33" t="s">
        <v>84</v>
      </c>
      <c r="BT5" s="33" t="s">
        <v>85</v>
      </c>
      <c r="BU5" s="33" t="s">
        <v>86</v>
      </c>
      <c r="BV5" s="33" t="s">
        <v>87</v>
      </c>
      <c r="BW5" s="33" t="s">
        <v>88</v>
      </c>
      <c r="BX5" s="33" t="s">
        <v>89</v>
      </c>
      <c r="BY5" s="33" t="s">
        <v>90</v>
      </c>
      <c r="BZ5" s="33" t="s">
        <v>91</v>
      </c>
      <c r="CA5" s="33" t="s">
        <v>81</v>
      </c>
      <c r="CB5" s="33" t="s">
        <v>82</v>
      </c>
      <c r="CC5" s="33" t="s">
        <v>83</v>
      </c>
      <c r="CD5" s="33" t="s">
        <v>84</v>
      </c>
      <c r="CE5" s="33" t="s">
        <v>85</v>
      </c>
      <c r="CF5" s="33" t="s">
        <v>86</v>
      </c>
      <c r="CG5" s="33" t="s">
        <v>87</v>
      </c>
      <c r="CH5" s="33" t="s">
        <v>88</v>
      </c>
      <c r="CI5" s="33" t="s">
        <v>89</v>
      </c>
      <c r="CJ5" s="33" t="s">
        <v>90</v>
      </c>
      <c r="CK5" s="33" t="s">
        <v>91</v>
      </c>
      <c r="CL5" s="33" t="s">
        <v>81</v>
      </c>
      <c r="CM5" s="33" t="s">
        <v>82</v>
      </c>
      <c r="CN5" s="33" t="s">
        <v>83</v>
      </c>
      <c r="CO5" s="33" t="s">
        <v>84</v>
      </c>
      <c r="CP5" s="33" t="s">
        <v>85</v>
      </c>
      <c r="CQ5" s="33" t="s">
        <v>86</v>
      </c>
      <c r="CR5" s="33" t="s">
        <v>87</v>
      </c>
      <c r="CS5" s="33" t="s">
        <v>88</v>
      </c>
      <c r="CT5" s="33" t="s">
        <v>89</v>
      </c>
      <c r="CU5" s="33" t="s">
        <v>90</v>
      </c>
      <c r="CV5" s="33" t="s">
        <v>91</v>
      </c>
      <c r="CW5" s="33" t="s">
        <v>81</v>
      </c>
      <c r="CX5" s="33" t="s">
        <v>82</v>
      </c>
      <c r="CY5" s="33" t="s">
        <v>83</v>
      </c>
      <c r="CZ5" s="33" t="s">
        <v>84</v>
      </c>
      <c r="DA5" s="33" t="s">
        <v>85</v>
      </c>
      <c r="DB5" s="33" t="s">
        <v>86</v>
      </c>
      <c r="DC5" s="33" t="s">
        <v>87</v>
      </c>
      <c r="DD5" s="33" t="s">
        <v>88</v>
      </c>
      <c r="DE5" s="33" t="s">
        <v>89</v>
      </c>
      <c r="DF5" s="33" t="s">
        <v>90</v>
      </c>
      <c r="DG5" s="33" t="s">
        <v>91</v>
      </c>
      <c r="DH5" s="33" t="s">
        <v>81</v>
      </c>
      <c r="DI5" s="33" t="s">
        <v>82</v>
      </c>
      <c r="DJ5" s="33" t="s">
        <v>83</v>
      </c>
      <c r="DK5" s="33" t="s">
        <v>84</v>
      </c>
      <c r="DL5" s="33" t="s">
        <v>85</v>
      </c>
      <c r="DM5" s="33" t="s">
        <v>86</v>
      </c>
      <c r="DN5" s="33" t="s">
        <v>87</v>
      </c>
      <c r="DO5" s="33" t="s">
        <v>88</v>
      </c>
      <c r="DP5" s="33" t="s">
        <v>89</v>
      </c>
      <c r="DQ5" s="33" t="s">
        <v>90</v>
      </c>
      <c r="DR5" s="33" t="s">
        <v>91</v>
      </c>
      <c r="DS5" s="33" t="s">
        <v>81</v>
      </c>
      <c r="DT5" s="33" t="s">
        <v>82</v>
      </c>
      <c r="DU5" s="33" t="s">
        <v>83</v>
      </c>
      <c r="DV5" s="33" t="s">
        <v>84</v>
      </c>
      <c r="DW5" s="33" t="s">
        <v>85</v>
      </c>
      <c r="DX5" s="33" t="s">
        <v>86</v>
      </c>
      <c r="DY5" s="33" t="s">
        <v>87</v>
      </c>
      <c r="DZ5" s="33" t="s">
        <v>88</v>
      </c>
      <c r="EA5" s="33" t="s">
        <v>89</v>
      </c>
      <c r="EB5" s="33" t="s">
        <v>90</v>
      </c>
      <c r="EC5" s="33" t="s">
        <v>91</v>
      </c>
      <c r="ED5" s="33" t="s">
        <v>81</v>
      </c>
      <c r="EE5" s="33" t="s">
        <v>82</v>
      </c>
      <c r="EF5" s="33" t="s">
        <v>83</v>
      </c>
      <c r="EG5" s="33" t="s">
        <v>84</v>
      </c>
      <c r="EH5" s="33" t="s">
        <v>85</v>
      </c>
      <c r="EI5" s="33" t="s">
        <v>86</v>
      </c>
      <c r="EJ5" s="33" t="s">
        <v>87</v>
      </c>
      <c r="EK5" s="33" t="s">
        <v>88</v>
      </c>
      <c r="EL5" s="33" t="s">
        <v>89</v>
      </c>
      <c r="EM5" s="33" t="s">
        <v>90</v>
      </c>
      <c r="EN5" s="33" t="s">
        <v>91</v>
      </c>
    </row>
    <row r="6" spans="1:144" s="37" customFormat="1" x14ac:dyDescent="0.15">
      <c r="A6" s="29" t="s">
        <v>92</v>
      </c>
      <c r="B6" s="34">
        <f>B7</f>
        <v>2018</v>
      </c>
      <c r="C6" s="34">
        <f t="shared" ref="C6:W6" si="3">C7</f>
        <v>124419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千葉県　大多喜町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A8</v>
      </c>
      <c r="M6" s="34" t="str">
        <f t="shared" si="3"/>
        <v>非設置</v>
      </c>
      <c r="N6" s="35" t="str">
        <f t="shared" si="3"/>
        <v>-</v>
      </c>
      <c r="O6" s="35">
        <f t="shared" si="3"/>
        <v>59.5</v>
      </c>
      <c r="P6" s="35">
        <f t="shared" si="3"/>
        <v>91.05</v>
      </c>
      <c r="Q6" s="35">
        <f t="shared" si="3"/>
        <v>4902</v>
      </c>
      <c r="R6" s="35">
        <f t="shared" si="3"/>
        <v>9161</v>
      </c>
      <c r="S6" s="35">
        <f t="shared" si="3"/>
        <v>129.87</v>
      </c>
      <c r="T6" s="35">
        <f t="shared" si="3"/>
        <v>70.540000000000006</v>
      </c>
      <c r="U6" s="35">
        <f t="shared" si="3"/>
        <v>8254</v>
      </c>
      <c r="V6" s="35">
        <f t="shared" si="3"/>
        <v>128.9</v>
      </c>
      <c r="W6" s="35">
        <f t="shared" si="3"/>
        <v>64.03</v>
      </c>
      <c r="X6" s="36">
        <f>IF(X7="",NA(),X7)</f>
        <v>102.43</v>
      </c>
      <c r="Y6" s="36">
        <f t="shared" ref="Y6:AG6" si="4">IF(Y7="",NA(),Y7)</f>
        <v>101.4</v>
      </c>
      <c r="Z6" s="36">
        <f t="shared" si="4"/>
        <v>102.24</v>
      </c>
      <c r="AA6" s="36">
        <f t="shared" si="4"/>
        <v>101.96</v>
      </c>
      <c r="AB6" s="36">
        <f t="shared" si="4"/>
        <v>101.99</v>
      </c>
      <c r="AC6" s="36">
        <f t="shared" si="4"/>
        <v>107.2</v>
      </c>
      <c r="AD6" s="36">
        <f t="shared" si="4"/>
        <v>106.62</v>
      </c>
      <c r="AE6" s="36">
        <f t="shared" si="4"/>
        <v>107.95</v>
      </c>
      <c r="AF6" s="36">
        <f t="shared" si="4"/>
        <v>104.47</v>
      </c>
      <c r="AG6" s="36">
        <f t="shared" si="4"/>
        <v>103.81</v>
      </c>
      <c r="AH6" s="35" t="str">
        <f>IF(AH7="","",IF(AH7="-","【-】","【"&amp;SUBSTITUTE(TEXT(AH7,"#,##0.00"),"-","△")&amp;"】"))</f>
        <v>【112.83】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13.46</v>
      </c>
      <c r="AO6" s="36">
        <f t="shared" si="5"/>
        <v>12.59</v>
      </c>
      <c r="AP6" s="36">
        <f t="shared" si="5"/>
        <v>12.44</v>
      </c>
      <c r="AQ6" s="36">
        <f t="shared" si="5"/>
        <v>16.399999999999999</v>
      </c>
      <c r="AR6" s="36">
        <f t="shared" si="5"/>
        <v>25.66</v>
      </c>
      <c r="AS6" s="35" t="str">
        <f>IF(AS7="","",IF(AS7="-","【-】","【"&amp;SUBSTITUTE(TEXT(AS7,"#,##0.00"),"-","△")&amp;"】"))</f>
        <v>【1.05】</v>
      </c>
      <c r="AT6" s="36">
        <f>IF(AT7="",NA(),AT7)</f>
        <v>278.48</v>
      </c>
      <c r="AU6" s="36">
        <f t="shared" ref="AU6:BC6" si="6">IF(AU7="",NA(),AU7)</f>
        <v>234.5</v>
      </c>
      <c r="AV6" s="36">
        <f t="shared" si="6"/>
        <v>167.8</v>
      </c>
      <c r="AW6" s="36">
        <f t="shared" si="6"/>
        <v>185.25</v>
      </c>
      <c r="AX6" s="36">
        <f t="shared" si="6"/>
        <v>181.19</v>
      </c>
      <c r="AY6" s="36">
        <f t="shared" si="6"/>
        <v>434.72</v>
      </c>
      <c r="AZ6" s="36">
        <f t="shared" si="6"/>
        <v>416.14</v>
      </c>
      <c r="BA6" s="36">
        <f t="shared" si="6"/>
        <v>371.89</v>
      </c>
      <c r="BB6" s="36">
        <f t="shared" si="6"/>
        <v>293.23</v>
      </c>
      <c r="BC6" s="36">
        <f t="shared" si="6"/>
        <v>300.14</v>
      </c>
      <c r="BD6" s="35" t="str">
        <f>IF(BD7="","",IF(BD7="-","【-】","【"&amp;SUBSTITUTE(TEXT(BD7,"#,##0.00"),"-","△")&amp;"】"))</f>
        <v>【261.93】</v>
      </c>
      <c r="BE6" s="36">
        <f>IF(BE7="",NA(),BE7)</f>
        <v>500.28</v>
      </c>
      <c r="BF6" s="36">
        <f t="shared" ref="BF6:BN6" si="7">IF(BF7="",NA(),BF7)</f>
        <v>485.73</v>
      </c>
      <c r="BG6" s="36">
        <f t="shared" si="7"/>
        <v>482.59</v>
      </c>
      <c r="BH6" s="36">
        <f t="shared" si="7"/>
        <v>484.3</v>
      </c>
      <c r="BI6" s="36">
        <f t="shared" si="7"/>
        <v>449.96</v>
      </c>
      <c r="BJ6" s="36">
        <f t="shared" si="7"/>
        <v>495.76</v>
      </c>
      <c r="BK6" s="36">
        <f t="shared" si="7"/>
        <v>487.22</v>
      </c>
      <c r="BL6" s="36">
        <f t="shared" si="7"/>
        <v>483.11</v>
      </c>
      <c r="BM6" s="36">
        <f t="shared" si="7"/>
        <v>542.29999999999995</v>
      </c>
      <c r="BN6" s="36">
        <f t="shared" si="7"/>
        <v>566.65</v>
      </c>
      <c r="BO6" s="35" t="str">
        <f>IF(BO7="","",IF(BO7="-","【-】","【"&amp;SUBSTITUTE(TEXT(BO7,"#,##0.00"),"-","△")&amp;"】"))</f>
        <v>【270.46】</v>
      </c>
      <c r="BP6" s="36">
        <f>IF(BP7="",NA(),BP7)</f>
        <v>68.459999999999994</v>
      </c>
      <c r="BQ6" s="36">
        <f t="shared" ref="BQ6:BY6" si="8">IF(BQ7="",NA(),BQ7)</f>
        <v>67.760000000000005</v>
      </c>
      <c r="BR6" s="36">
        <f t="shared" si="8"/>
        <v>67.989999999999995</v>
      </c>
      <c r="BS6" s="36">
        <f t="shared" si="8"/>
        <v>69.02</v>
      </c>
      <c r="BT6" s="36">
        <f t="shared" si="8"/>
        <v>69.61</v>
      </c>
      <c r="BU6" s="36">
        <f t="shared" si="8"/>
        <v>93.66</v>
      </c>
      <c r="BV6" s="36">
        <f t="shared" si="8"/>
        <v>92.76</v>
      </c>
      <c r="BW6" s="36">
        <f t="shared" si="8"/>
        <v>93.28</v>
      </c>
      <c r="BX6" s="36">
        <f t="shared" si="8"/>
        <v>87.51</v>
      </c>
      <c r="BY6" s="36">
        <f t="shared" si="8"/>
        <v>84.77</v>
      </c>
      <c r="BZ6" s="35" t="str">
        <f>IF(BZ7="","",IF(BZ7="-","【-】","【"&amp;SUBSTITUTE(TEXT(BZ7,"#,##0.00"),"-","△")&amp;"】"))</f>
        <v>【103.91】</v>
      </c>
      <c r="CA6" s="36">
        <f>IF(CA7="",NA(),CA7)</f>
        <v>405.91</v>
      </c>
      <c r="CB6" s="36">
        <f t="shared" ref="CB6:CJ6" si="9">IF(CB7="",NA(),CB7)</f>
        <v>410.02</v>
      </c>
      <c r="CC6" s="36">
        <f t="shared" si="9"/>
        <v>409.4</v>
      </c>
      <c r="CD6" s="36">
        <f t="shared" si="9"/>
        <v>402.82</v>
      </c>
      <c r="CE6" s="36">
        <f t="shared" si="9"/>
        <v>403.54</v>
      </c>
      <c r="CF6" s="36">
        <f t="shared" si="9"/>
        <v>208.21</v>
      </c>
      <c r="CG6" s="36">
        <f t="shared" si="9"/>
        <v>208.67</v>
      </c>
      <c r="CH6" s="36">
        <f t="shared" si="9"/>
        <v>208.29</v>
      </c>
      <c r="CI6" s="36">
        <f t="shared" si="9"/>
        <v>218.42</v>
      </c>
      <c r="CJ6" s="36">
        <f t="shared" si="9"/>
        <v>227.27</v>
      </c>
      <c r="CK6" s="35" t="str">
        <f>IF(CK7="","",IF(CK7="-","【-】","【"&amp;SUBSTITUTE(TEXT(CK7,"#,##0.00"),"-","△")&amp;"】"))</f>
        <v>【167.11】</v>
      </c>
      <c r="CL6" s="36">
        <f>IF(CL7="",NA(),CL7)</f>
        <v>57.68</v>
      </c>
      <c r="CM6" s="36">
        <f t="shared" ref="CM6:CU6" si="10">IF(CM7="",NA(),CM7)</f>
        <v>56.1</v>
      </c>
      <c r="CN6" s="36">
        <f t="shared" si="10"/>
        <v>69.260000000000005</v>
      </c>
      <c r="CO6" s="36">
        <f t="shared" si="10"/>
        <v>70.849999999999994</v>
      </c>
      <c r="CP6" s="36">
        <f t="shared" si="10"/>
        <v>72.52</v>
      </c>
      <c r="CQ6" s="36">
        <f t="shared" si="10"/>
        <v>49.22</v>
      </c>
      <c r="CR6" s="36">
        <f t="shared" si="10"/>
        <v>49.08</v>
      </c>
      <c r="CS6" s="36">
        <f t="shared" si="10"/>
        <v>49.32</v>
      </c>
      <c r="CT6" s="36">
        <f t="shared" si="10"/>
        <v>50.24</v>
      </c>
      <c r="CU6" s="36">
        <f t="shared" si="10"/>
        <v>50.29</v>
      </c>
      <c r="CV6" s="35" t="str">
        <f>IF(CV7="","",IF(CV7="-","【-】","【"&amp;SUBSTITUTE(TEXT(CV7,"#,##0.00"),"-","△")&amp;"】"))</f>
        <v>【60.27】</v>
      </c>
      <c r="CW6" s="36">
        <f>IF(CW7="",NA(),CW7)</f>
        <v>88.37</v>
      </c>
      <c r="CX6" s="36">
        <f t="shared" ref="CX6:DF6" si="11">IF(CX7="",NA(),CX7)</f>
        <v>89.6</v>
      </c>
      <c r="CY6" s="36">
        <f t="shared" si="11"/>
        <v>89.42</v>
      </c>
      <c r="CZ6" s="36">
        <f t="shared" si="11"/>
        <v>87.13</v>
      </c>
      <c r="DA6" s="36">
        <f t="shared" si="11"/>
        <v>86.25</v>
      </c>
      <c r="DB6" s="36">
        <f t="shared" si="11"/>
        <v>79.48</v>
      </c>
      <c r="DC6" s="36">
        <f t="shared" si="11"/>
        <v>79.3</v>
      </c>
      <c r="DD6" s="36">
        <f t="shared" si="11"/>
        <v>79.34</v>
      </c>
      <c r="DE6" s="36">
        <f t="shared" si="11"/>
        <v>78.650000000000006</v>
      </c>
      <c r="DF6" s="36">
        <f t="shared" si="11"/>
        <v>77.73</v>
      </c>
      <c r="DG6" s="35" t="str">
        <f>IF(DG7="","",IF(DG7="-","【-】","【"&amp;SUBSTITUTE(TEXT(DG7,"#,##0.00"),"-","△")&amp;"】"))</f>
        <v>【89.92】</v>
      </c>
      <c r="DH6" s="36">
        <f>IF(DH7="",NA(),DH7)</f>
        <v>47.58</v>
      </c>
      <c r="DI6" s="36">
        <f t="shared" ref="DI6:DQ6" si="12">IF(DI7="",NA(),DI7)</f>
        <v>48.71</v>
      </c>
      <c r="DJ6" s="36">
        <f t="shared" si="12"/>
        <v>50.18</v>
      </c>
      <c r="DK6" s="36">
        <f t="shared" si="12"/>
        <v>50.74</v>
      </c>
      <c r="DL6" s="36">
        <f t="shared" si="12"/>
        <v>51.71</v>
      </c>
      <c r="DM6" s="36">
        <f t="shared" si="12"/>
        <v>46.12</v>
      </c>
      <c r="DN6" s="36">
        <f t="shared" si="12"/>
        <v>47.44</v>
      </c>
      <c r="DO6" s="36">
        <f t="shared" si="12"/>
        <v>48.3</v>
      </c>
      <c r="DP6" s="36">
        <f t="shared" si="12"/>
        <v>45.14</v>
      </c>
      <c r="DQ6" s="36">
        <f t="shared" si="12"/>
        <v>45.85</v>
      </c>
      <c r="DR6" s="35" t="str">
        <f>IF(DR7="","",IF(DR7="-","【-】","【"&amp;SUBSTITUTE(TEXT(DR7,"#,##0.00"),"-","△")&amp;"】"))</f>
        <v>【48.85】</v>
      </c>
      <c r="DS6" s="36">
        <f>IF(DS7="",NA(),DS7)</f>
        <v>25.08</v>
      </c>
      <c r="DT6" s="36">
        <f t="shared" ref="DT6:EB6" si="13">IF(DT7="",NA(),DT7)</f>
        <v>24.57</v>
      </c>
      <c r="DU6" s="36">
        <f t="shared" si="13"/>
        <v>24.17</v>
      </c>
      <c r="DV6" s="36">
        <f t="shared" si="13"/>
        <v>23.37</v>
      </c>
      <c r="DW6" s="36">
        <f t="shared" si="13"/>
        <v>23.23</v>
      </c>
      <c r="DX6" s="36">
        <f t="shared" si="13"/>
        <v>9.86</v>
      </c>
      <c r="DY6" s="36">
        <f t="shared" si="13"/>
        <v>11.16</v>
      </c>
      <c r="DZ6" s="36">
        <f t="shared" si="13"/>
        <v>12.43</v>
      </c>
      <c r="EA6" s="36">
        <f t="shared" si="13"/>
        <v>13.58</v>
      </c>
      <c r="EB6" s="36">
        <f t="shared" si="13"/>
        <v>14.13</v>
      </c>
      <c r="EC6" s="35" t="str">
        <f>IF(EC7="","",IF(EC7="-","【-】","【"&amp;SUBSTITUTE(TEXT(EC7,"#,##0.00"),"-","△")&amp;"】"))</f>
        <v>【17.80】</v>
      </c>
      <c r="ED6" s="36">
        <f>IF(ED7="",NA(),ED7)</f>
        <v>0.56999999999999995</v>
      </c>
      <c r="EE6" s="36">
        <f t="shared" ref="EE6:EM6" si="14">IF(EE7="",NA(),EE7)</f>
        <v>0.53</v>
      </c>
      <c r="EF6" s="36">
        <f t="shared" si="14"/>
        <v>1.58</v>
      </c>
      <c r="EG6" s="36">
        <f t="shared" si="14"/>
        <v>0.28999999999999998</v>
      </c>
      <c r="EH6" s="36">
        <f t="shared" si="14"/>
        <v>0.47</v>
      </c>
      <c r="EI6" s="36">
        <f t="shared" si="14"/>
        <v>0.56000000000000005</v>
      </c>
      <c r="EJ6" s="36">
        <f t="shared" si="14"/>
        <v>0.65</v>
      </c>
      <c r="EK6" s="36">
        <f t="shared" si="14"/>
        <v>0.46</v>
      </c>
      <c r="EL6" s="36">
        <f t="shared" si="14"/>
        <v>0.44</v>
      </c>
      <c r="EM6" s="36">
        <f t="shared" si="14"/>
        <v>0.52</v>
      </c>
      <c r="EN6" s="35" t="str">
        <f>IF(EN7="","",IF(EN7="-","【-】","【"&amp;SUBSTITUTE(TEXT(EN7,"#,##0.00"),"-","△")&amp;"】"))</f>
        <v>【0.70】</v>
      </c>
    </row>
    <row r="7" spans="1:144" s="37" customFormat="1" x14ac:dyDescent="0.15">
      <c r="A7" s="29"/>
      <c r="B7" s="38">
        <v>2018</v>
      </c>
      <c r="C7" s="38">
        <v>124419</v>
      </c>
      <c r="D7" s="38">
        <v>46</v>
      </c>
      <c r="E7" s="38">
        <v>1</v>
      </c>
      <c r="F7" s="38">
        <v>0</v>
      </c>
      <c r="G7" s="38">
        <v>1</v>
      </c>
      <c r="H7" s="38" t="s">
        <v>93</v>
      </c>
      <c r="I7" s="38" t="s">
        <v>94</v>
      </c>
      <c r="J7" s="38" t="s">
        <v>95</v>
      </c>
      <c r="K7" s="38" t="s">
        <v>96</v>
      </c>
      <c r="L7" s="38" t="s">
        <v>97</v>
      </c>
      <c r="M7" s="38" t="s">
        <v>98</v>
      </c>
      <c r="N7" s="39" t="s">
        <v>99</v>
      </c>
      <c r="O7" s="39">
        <v>59.5</v>
      </c>
      <c r="P7" s="39">
        <v>91.05</v>
      </c>
      <c r="Q7" s="39">
        <v>4902</v>
      </c>
      <c r="R7" s="39">
        <v>9161</v>
      </c>
      <c r="S7" s="39">
        <v>129.87</v>
      </c>
      <c r="T7" s="39">
        <v>70.540000000000006</v>
      </c>
      <c r="U7" s="39">
        <v>8254</v>
      </c>
      <c r="V7" s="39">
        <v>128.9</v>
      </c>
      <c r="W7" s="39">
        <v>64.03</v>
      </c>
      <c r="X7" s="39">
        <v>102.43</v>
      </c>
      <c r="Y7" s="39">
        <v>101.4</v>
      </c>
      <c r="Z7" s="39">
        <v>102.24</v>
      </c>
      <c r="AA7" s="39">
        <v>101.96</v>
      </c>
      <c r="AB7" s="39">
        <v>101.99</v>
      </c>
      <c r="AC7" s="39">
        <v>107.2</v>
      </c>
      <c r="AD7" s="39">
        <v>106.62</v>
      </c>
      <c r="AE7" s="39">
        <v>107.95</v>
      </c>
      <c r="AF7" s="39">
        <v>104.47</v>
      </c>
      <c r="AG7" s="39">
        <v>103.81</v>
      </c>
      <c r="AH7" s="39">
        <v>112.83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13.46</v>
      </c>
      <c r="AO7" s="39">
        <v>12.59</v>
      </c>
      <c r="AP7" s="39">
        <v>12.44</v>
      </c>
      <c r="AQ7" s="39">
        <v>16.399999999999999</v>
      </c>
      <c r="AR7" s="39">
        <v>25.66</v>
      </c>
      <c r="AS7" s="39">
        <v>1.05</v>
      </c>
      <c r="AT7" s="39">
        <v>278.48</v>
      </c>
      <c r="AU7" s="39">
        <v>234.5</v>
      </c>
      <c r="AV7" s="39">
        <v>167.8</v>
      </c>
      <c r="AW7" s="39">
        <v>185.25</v>
      </c>
      <c r="AX7" s="39">
        <v>181.19</v>
      </c>
      <c r="AY7" s="39">
        <v>434.72</v>
      </c>
      <c r="AZ7" s="39">
        <v>416.14</v>
      </c>
      <c r="BA7" s="39">
        <v>371.89</v>
      </c>
      <c r="BB7" s="39">
        <v>293.23</v>
      </c>
      <c r="BC7" s="39">
        <v>300.14</v>
      </c>
      <c r="BD7" s="39">
        <v>261.93</v>
      </c>
      <c r="BE7" s="39">
        <v>500.28</v>
      </c>
      <c r="BF7" s="39">
        <v>485.73</v>
      </c>
      <c r="BG7" s="39">
        <v>482.59</v>
      </c>
      <c r="BH7" s="39">
        <v>484.3</v>
      </c>
      <c r="BI7" s="39">
        <v>449.96</v>
      </c>
      <c r="BJ7" s="39">
        <v>495.76</v>
      </c>
      <c r="BK7" s="39">
        <v>487.22</v>
      </c>
      <c r="BL7" s="39">
        <v>483.11</v>
      </c>
      <c r="BM7" s="39">
        <v>542.29999999999995</v>
      </c>
      <c r="BN7" s="39">
        <v>566.65</v>
      </c>
      <c r="BO7" s="39">
        <v>270.45999999999998</v>
      </c>
      <c r="BP7" s="39">
        <v>68.459999999999994</v>
      </c>
      <c r="BQ7" s="39">
        <v>67.760000000000005</v>
      </c>
      <c r="BR7" s="39">
        <v>67.989999999999995</v>
      </c>
      <c r="BS7" s="39">
        <v>69.02</v>
      </c>
      <c r="BT7" s="39">
        <v>69.61</v>
      </c>
      <c r="BU7" s="39">
        <v>93.66</v>
      </c>
      <c r="BV7" s="39">
        <v>92.76</v>
      </c>
      <c r="BW7" s="39">
        <v>93.28</v>
      </c>
      <c r="BX7" s="39">
        <v>87.51</v>
      </c>
      <c r="BY7" s="39">
        <v>84.77</v>
      </c>
      <c r="BZ7" s="39">
        <v>103.91</v>
      </c>
      <c r="CA7" s="39">
        <v>405.91</v>
      </c>
      <c r="CB7" s="39">
        <v>410.02</v>
      </c>
      <c r="CC7" s="39">
        <v>409.4</v>
      </c>
      <c r="CD7" s="39">
        <v>402.82</v>
      </c>
      <c r="CE7" s="39">
        <v>403.54</v>
      </c>
      <c r="CF7" s="39">
        <v>208.21</v>
      </c>
      <c r="CG7" s="39">
        <v>208.67</v>
      </c>
      <c r="CH7" s="39">
        <v>208.29</v>
      </c>
      <c r="CI7" s="39">
        <v>218.42</v>
      </c>
      <c r="CJ7" s="39">
        <v>227.27</v>
      </c>
      <c r="CK7" s="39">
        <v>167.11</v>
      </c>
      <c r="CL7" s="39">
        <v>57.68</v>
      </c>
      <c r="CM7" s="39">
        <v>56.1</v>
      </c>
      <c r="CN7" s="39">
        <v>69.260000000000005</v>
      </c>
      <c r="CO7" s="39">
        <v>70.849999999999994</v>
      </c>
      <c r="CP7" s="39">
        <v>72.52</v>
      </c>
      <c r="CQ7" s="39">
        <v>49.22</v>
      </c>
      <c r="CR7" s="39">
        <v>49.08</v>
      </c>
      <c r="CS7" s="39">
        <v>49.32</v>
      </c>
      <c r="CT7" s="39">
        <v>50.24</v>
      </c>
      <c r="CU7" s="39">
        <v>50.29</v>
      </c>
      <c r="CV7" s="39">
        <v>60.27</v>
      </c>
      <c r="CW7" s="39">
        <v>88.37</v>
      </c>
      <c r="CX7" s="39">
        <v>89.6</v>
      </c>
      <c r="CY7" s="39">
        <v>89.42</v>
      </c>
      <c r="CZ7" s="39">
        <v>87.13</v>
      </c>
      <c r="DA7" s="39">
        <v>86.25</v>
      </c>
      <c r="DB7" s="39">
        <v>79.48</v>
      </c>
      <c r="DC7" s="39">
        <v>79.3</v>
      </c>
      <c r="DD7" s="39">
        <v>79.34</v>
      </c>
      <c r="DE7" s="39">
        <v>78.650000000000006</v>
      </c>
      <c r="DF7" s="39">
        <v>77.73</v>
      </c>
      <c r="DG7" s="39">
        <v>89.92</v>
      </c>
      <c r="DH7" s="39">
        <v>47.58</v>
      </c>
      <c r="DI7" s="39">
        <v>48.71</v>
      </c>
      <c r="DJ7" s="39">
        <v>50.18</v>
      </c>
      <c r="DK7" s="39">
        <v>50.74</v>
      </c>
      <c r="DL7" s="39">
        <v>51.71</v>
      </c>
      <c r="DM7" s="39">
        <v>46.12</v>
      </c>
      <c r="DN7" s="39">
        <v>47.44</v>
      </c>
      <c r="DO7" s="39">
        <v>48.3</v>
      </c>
      <c r="DP7" s="39">
        <v>45.14</v>
      </c>
      <c r="DQ7" s="39">
        <v>45.85</v>
      </c>
      <c r="DR7" s="39">
        <v>48.85</v>
      </c>
      <c r="DS7" s="39">
        <v>25.08</v>
      </c>
      <c r="DT7" s="39">
        <v>24.57</v>
      </c>
      <c r="DU7" s="39">
        <v>24.17</v>
      </c>
      <c r="DV7" s="39">
        <v>23.37</v>
      </c>
      <c r="DW7" s="39">
        <v>23.23</v>
      </c>
      <c r="DX7" s="39">
        <v>9.86</v>
      </c>
      <c r="DY7" s="39">
        <v>11.16</v>
      </c>
      <c r="DZ7" s="39">
        <v>12.43</v>
      </c>
      <c r="EA7" s="39">
        <v>13.58</v>
      </c>
      <c r="EB7" s="39">
        <v>14.13</v>
      </c>
      <c r="EC7" s="39">
        <v>17.8</v>
      </c>
      <c r="ED7" s="39">
        <v>0.56999999999999995</v>
      </c>
      <c r="EE7" s="39">
        <v>0.53</v>
      </c>
      <c r="EF7" s="39">
        <v>1.58</v>
      </c>
      <c r="EG7" s="39">
        <v>0.28999999999999998</v>
      </c>
      <c r="EH7" s="39">
        <v>0.47</v>
      </c>
      <c r="EI7" s="39">
        <v>0.56000000000000005</v>
      </c>
      <c r="EJ7" s="39">
        <v>0.65</v>
      </c>
      <c r="EK7" s="39">
        <v>0.46</v>
      </c>
      <c r="EL7" s="39">
        <v>0.44</v>
      </c>
      <c r="EM7" s="39">
        <v>0.52</v>
      </c>
      <c r="EN7" s="39">
        <v>0.7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100</v>
      </c>
      <c r="C9" s="42" t="s">
        <v>101</v>
      </c>
      <c r="D9" s="42" t="s">
        <v>102</v>
      </c>
      <c r="E9" s="42" t="s">
        <v>103</v>
      </c>
      <c r="F9" s="42" t="s">
        <v>104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44</v>
      </c>
      <c r="B10" s="43">
        <f>DATEVALUE($B$6-4&amp;"年1月1日")</f>
        <v>41640</v>
      </c>
      <c r="C10" s="43">
        <f>DATEVALUE($B$6-3&amp;"年1月1日")</f>
        <v>42005</v>
      </c>
      <c r="D10" s="43">
        <f>DATEVALUE($B$6-2&amp;"年1月1日")</f>
        <v>42370</v>
      </c>
      <c r="E10" s="43">
        <f>DATEVALUE($B$6-1&amp;"年1月1日")</f>
        <v>42736</v>
      </c>
      <c r="F10" s="43">
        <f>DATEVALUE($B$6&amp;"年1月1日")</f>
        <v>43101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千葉県</cp:lastModifiedBy>
  <cp:lastPrinted>2020-01-14T02:31:11Z</cp:lastPrinted>
  <dcterms:created xsi:type="dcterms:W3CDTF">2019-12-05T04:13:19Z</dcterms:created>
  <dcterms:modified xsi:type="dcterms:W3CDTF">2020-02-18T06:18:37Z</dcterms:modified>
  <cp:category/>
</cp:coreProperties>
</file>