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Ｒ２年度\07公営企業\06 経営比較分析表\20210108_1月定例照会\04 事業毎振分け\010上水道\"/>
    </mc:Choice>
  </mc:AlternateContent>
  <workbookProtection workbookAlgorithmName="SHA-512" workbookHashValue="9Bupk/bwMOFWvO/M2Df2/+6AqAa+pzj7Q8s8I2ZqEzFpI8EoKFshllMOzaSysv8Ebr7MuqNNFgXGAzhXHDzmyQ==" workbookSaltValue="dqSCFmfKkt6Z/PRBbLtIXQ==" workbookSpinCount="100000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<sst xmlns="http://schemas.openxmlformats.org/spreadsheetml/2006/main" count="228" uniqueCount="114">
  <si>
    <t>経営比較分析表（令和元年度決算）</t>
    <rPh sb="8" eb="10">
      <t>レイワ</t>
    </rPh>
    <rPh sb="10" eb="12">
      <t>ガンネン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</si>
  <si>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</si>
  <si>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</si>
  <si>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</si>
  <si>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</si>
  <si>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</si>
  <si>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</si>
  <si>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</si>
  <si>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</si>
  <si>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</si>
  <si>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</si>
  <si>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</si>
  <si>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</si>
  <si>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</si>
  <si>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</si>
  <si>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</si>
  <si>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</si>
  <si>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</si>
  <si>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</si>
  <si>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</si>
  <si>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</si>
  <si>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</si>
  <si>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</si>
  <si>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</si>
  <si>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</si>
  <si>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</si>
  <si>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</si>
  <si>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</si>
  <si>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</si>
  <si>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</si>
  <si>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</si>
  <si>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</si>
  <si>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</si>
  <si>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</si>
  <si>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</si>
  <si>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</si>
  <si>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</si>
  <si>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</si>
  <si>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</si>
  <si>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</si>
  <si>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</si>
  <si>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</si>
  <si>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</si>
  <si>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</si>
  <si>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</si>
  <si>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</si>
  <si>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</si>
  <si>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</si>
  <si>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</si>
  <si>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</si>
  <si>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</si>
  <si>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</si>
  <si>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</si>
  <si>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</si>
  <si>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</si>
  <si>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</si>
  <si>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</si>
  <si>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</si>
  <si>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</si>
  <si>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</si>
  <si>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</si>
  <si>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</si>
  <si>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</si>
  <si>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</si>
  <si>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</si>
  <si>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</si>
  <si>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</si>
  <si>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</si>
  <si>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</si>
  <si>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</si>
  <si>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</si>
  <si>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</si>
  <si>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</si>
  <si>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</si>
  <si>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</si>
  <si>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</si>
  <si>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</si>
  <si>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</si>
  <si>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</si>
  <si>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</si>
  <si>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</si>
  <si>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</si>
  <si>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</si>
  <si>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</si>
  <si>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</si>
  <si>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</si>
  <si>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</si>
  <si>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</si>
  <si>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</si>
  <si>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</si>
  <si>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</si>
  <si>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</si>
  <si>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</si>
  <si>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千葉県　習志野市</t>
  </si>
  <si>
    <t>法適用</t>
  </si>
  <si>
    <t>水道事業</t>
  </si>
  <si>
    <t>末端給水事業</t>
  </si>
  <si>
    <t>A3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</si>
  <si>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</si>
  <si>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</si>
  <si>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</si>
  <si>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</si>
  <si>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</si>
  <si>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</si>
  <si>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</si>
  <si>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</si>
  <si>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</si>
  <si>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</si>
  <si>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</si>
  <si>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</si>
  <si>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</si>
  <si>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①有形固定資産減価償却率
　　第1給水場更新・第4給水場建設事業が完了して、
  帳簿価額が増加したため、数値が減少しました。
　今後も施設の更新を計画的に実施してまいります。
②管路経年化率・③管路更新率
　　数値は類似団体と比べ良好であり、今後も計画
　的に経年化した管路の更新を実施してまいります。
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33" eb="35">
      <t>カンリョウ</t>
    </rPh>
    <rPh sb="43" eb="45">
      <t>カガク</t>
    </rPh>
    <rPh sb="46" eb="48">
      <t>ゾウカ</t>
    </rPh>
    <rPh sb="53" eb="55">
      <t>スウチ</t>
    </rPh>
    <rPh sb="56" eb="58">
      <t>ゲンショウ</t>
    </rPh>
    <rPh sb="68" eb="70">
      <t>シセツ</t>
    </rPh>
    <rPh sb="71" eb="73">
      <t>コウシン</t>
    </rPh>
    <rPh sb="74" eb="77">
      <t>ケイカクテキ</t>
    </rPh>
    <rPh sb="78" eb="80">
      <t>ジッシ</t>
    </rPh>
    <rPh sb="90" eb="92">
      <t>カンロ</t>
    </rPh>
    <rPh sb="92" eb="95">
      <t>ケイネンカ</t>
    </rPh>
    <rPh sb="95" eb="96">
      <t>リツ</t>
    </rPh>
    <rPh sb="114" eb="115">
      <t>クラ</t>
    </rPh>
    <rPh sb="116" eb="118">
      <t>リョウコウ</t>
    </rPh>
    <rPh sb="122" eb="124">
      <t>コンゴ</t>
    </rPh>
    <rPh sb="131" eb="134">
      <t>ケイネンカ</t>
    </rPh>
    <rPh sb="136" eb="137">
      <t>カン</t>
    </rPh>
    <rPh sb="137" eb="138">
      <t>ロ</t>
    </rPh>
    <rPh sb="139" eb="141">
      <t>コウシン</t>
    </rPh>
    <rPh sb="142" eb="144">
      <t>ジッシ</t>
    </rPh>
    <phoneticPr fontId="4"/>
  </si>
  <si>
    <t>　経営の健全性・効率性について、概ね良好であ
ります。しかしながら、給水収益が減少傾向にあり、
今後は第1給水場更新・第4給水場建設事業が完了に
よる減価償却費も増加が想定されるため、今後も引
き続き、有収水量の変化に注視してまいります。
　施設の更新について、収支バランスを踏まえ、原
則、経営戦略に基づき計画的に更新してまいります。</t>
    <rPh sb="1" eb="3">
      <t>ケイエイ</t>
    </rPh>
    <rPh sb="4" eb="7">
      <t>ケンゼンセイ</t>
    </rPh>
    <rPh sb="8" eb="11">
      <t>コウリツセイ</t>
    </rPh>
    <rPh sb="16" eb="17">
      <t>オオム</t>
    </rPh>
    <rPh sb="18" eb="20">
      <t>リョウコウ</t>
    </rPh>
    <rPh sb="34" eb="36">
      <t>キュウスイ</t>
    </rPh>
    <rPh sb="36" eb="38">
      <t>シュウエキ</t>
    </rPh>
    <rPh sb="39" eb="41">
      <t>ゲンショウ</t>
    </rPh>
    <rPh sb="41" eb="43">
      <t>ケイコウ</t>
    </rPh>
    <rPh sb="84" eb="86">
      <t>ソウテイ</t>
    </rPh>
    <rPh sb="92" eb="94">
      <t>コンゴ</t>
    </rPh>
    <rPh sb="95" eb="96">
      <t>ヒ</t>
    </rPh>
    <rPh sb="98" eb="99">
      <t>ツヅ</t>
    </rPh>
    <rPh sb="101" eb="103">
      <t>ユウシュウ</t>
    </rPh>
    <rPh sb="103" eb="105">
      <t>スイリョウ</t>
    </rPh>
    <rPh sb="106" eb="108">
      <t>ヘンカ</t>
    </rPh>
    <rPh sb="109" eb="111">
      <t>チュウシ</t>
    </rPh>
    <rPh sb="121" eb="123">
      <t>シセツ</t>
    </rPh>
    <rPh sb="124" eb="126">
      <t>コウシン</t>
    </rPh>
    <rPh sb="131" eb="133">
      <t>シュウシ</t>
    </rPh>
    <rPh sb="138" eb="139">
      <t>フ</t>
    </rPh>
    <rPh sb="146" eb="148">
      <t>ケイエイ</t>
    </rPh>
    <rPh sb="148" eb="150">
      <t>センリャク</t>
    </rPh>
    <rPh sb="151" eb="152">
      <t>モト</t>
    </rPh>
    <rPh sb="154" eb="157">
      <t>ケイカクテキ</t>
    </rPh>
    <rPh sb="158" eb="160">
      <t>コウシン</t>
    </rPh>
    <phoneticPr fontId="4"/>
  </si>
  <si>
    <t>①経常収支比率
　　数値は100％を超え、かつ類似団体の数値よりも
　比較的良好な状態を維持していると考えられます。　
②累積欠損金比率
　　良好な経営状況を維持していると考えられます。
　但し、今後は第1給水場更新・第4給水場建設事業
  が完了したことにより減価償却費が増加すること
  が想定されるため、注視が必要になります。
③流動比率
　　数値は100％を超えているため、短期的な債務
　に対する支払能力を有していると考えられます。
④企業債残高対給水収益比率
　　数値は類似団体と比較しますと低いため、良好
　な状態を維持していると考えられます。
⑤料金回収率
　　数値は100％を超えているため、給水に係る費
　用が給水収益で賄えており、数値は類似団体と比
　較しますと高いため、良好な状態を維持している
　と考えられます。
⑥給水原価
　　数値は類似団体と比べ良好ですが、有収水量は
　減少傾向にあるため、今後は給水原価が増加する
　可能性があります。
⑦施設利用率
　　数値は類似団体と比べ良好であり、施設の利用
　状況や適正規模も適切であると考えられます。
⑧有収率
　　数値は類似団体と比べ良好であり、適切な漏水
　対策を講じていると考えられます。
　　</t>
    <rPh sb="1" eb="3">
      <t>ケイジョウ</t>
    </rPh>
    <rPh sb="3" eb="5">
      <t>シュウシ</t>
    </rPh>
    <rPh sb="5" eb="7">
      <t>ヒリツ</t>
    </rPh>
    <rPh sb="10" eb="12">
      <t>スウチ</t>
    </rPh>
    <rPh sb="18" eb="19">
      <t>コ</t>
    </rPh>
    <rPh sb="23" eb="25">
      <t>ルイジ</t>
    </rPh>
    <rPh sb="25" eb="27">
      <t>ダンタイ</t>
    </rPh>
    <rPh sb="28" eb="30">
      <t>スウチ</t>
    </rPh>
    <rPh sb="35" eb="38">
      <t>ヒカクテキ</t>
    </rPh>
    <rPh sb="38" eb="40">
      <t>リョウコウ</t>
    </rPh>
    <rPh sb="41" eb="43">
      <t>ジョウタイ</t>
    </rPh>
    <rPh sb="44" eb="46">
      <t>イジ</t>
    </rPh>
    <rPh sb="51" eb="52">
      <t>カンガ</t>
    </rPh>
    <rPh sb="61" eb="63">
      <t>ルイセキ</t>
    </rPh>
    <rPh sb="63" eb="66">
      <t>ケッソンキン</t>
    </rPh>
    <rPh sb="66" eb="68">
      <t>ヒリツ</t>
    </rPh>
    <rPh sb="71" eb="73">
      <t>リョウコウ</t>
    </rPh>
    <rPh sb="74" eb="76">
      <t>ケイエイ</t>
    </rPh>
    <rPh sb="76" eb="78">
      <t>ジョウキョウ</t>
    </rPh>
    <rPh sb="79" eb="81">
      <t>イジ</t>
    </rPh>
    <rPh sb="86" eb="87">
      <t>カンガ</t>
    </rPh>
    <rPh sb="95" eb="96">
      <t>タダ</t>
    </rPh>
    <rPh sb="98" eb="100">
      <t>コンゴ</t>
    </rPh>
    <rPh sb="131" eb="133">
      <t>ゲンカ</t>
    </rPh>
    <rPh sb="133" eb="135">
      <t>ショウキャク</t>
    </rPh>
    <rPh sb="135" eb="136">
      <t>ヒ</t>
    </rPh>
    <rPh sb="137" eb="139">
      <t>ゾウカ</t>
    </rPh>
    <rPh sb="147" eb="149">
      <t>ソウテイ</t>
    </rPh>
    <rPh sb="158" eb="160">
      <t>ヒツヨウ</t>
    </rPh>
    <rPh sb="168" eb="170">
      <t>リュウドウ</t>
    </rPh>
    <rPh sb="170" eb="172">
      <t>ヒリツ</t>
    </rPh>
    <rPh sb="175" eb="177">
      <t>スウチ</t>
    </rPh>
    <rPh sb="191" eb="194">
      <t>タンキテキ</t>
    </rPh>
    <rPh sb="195" eb="197">
      <t>サイム</t>
    </rPh>
    <rPh sb="200" eb="201">
      <t>タイ</t>
    </rPh>
    <rPh sb="203" eb="205">
      <t>シハラ</t>
    </rPh>
    <rPh sb="208" eb="209">
      <t>ユウ</t>
    </rPh>
    <rPh sb="214" eb="215">
      <t>カンガ</t>
    </rPh>
    <rPh sb="223" eb="225">
      <t>キギョウ</t>
    </rPh>
    <rPh sb="225" eb="226">
      <t>サイ</t>
    </rPh>
    <rPh sb="226" eb="228">
      <t>ザンダカ</t>
    </rPh>
    <rPh sb="228" eb="229">
      <t>タイ</t>
    </rPh>
    <rPh sb="229" eb="231">
      <t>キュウスイ</t>
    </rPh>
    <rPh sb="231" eb="233">
      <t>シュウエキ</t>
    </rPh>
    <rPh sb="233" eb="235">
      <t>ヒリツ</t>
    </rPh>
    <rPh sb="238" eb="240">
      <t>スウチ</t>
    </rPh>
    <rPh sb="241" eb="243">
      <t>ルイジ</t>
    </rPh>
    <rPh sb="243" eb="245">
      <t>ダンタイ</t>
    </rPh>
    <rPh sb="252" eb="253">
      <t>ヒク</t>
    </rPh>
    <rPh sb="281" eb="283">
      <t>リョウキン</t>
    </rPh>
    <rPh sb="283" eb="285">
      <t>カイシュウ</t>
    </rPh>
    <rPh sb="285" eb="286">
      <t>リツ</t>
    </rPh>
    <rPh sb="289" eb="291">
      <t>スウチ</t>
    </rPh>
    <rPh sb="305" eb="307">
      <t>キュウスイ</t>
    </rPh>
    <rPh sb="308" eb="309">
      <t>カカ</t>
    </rPh>
    <rPh sb="317" eb="319">
      <t>シュウエキ</t>
    </rPh>
    <rPh sb="320" eb="321">
      <t>マカナ</t>
    </rPh>
    <rPh sb="342" eb="343">
      <t>タカ</t>
    </rPh>
    <rPh sb="371" eb="373">
      <t>キュウスイ</t>
    </rPh>
    <rPh sb="373" eb="375">
      <t>ゲンカ</t>
    </rPh>
    <rPh sb="378" eb="380">
      <t>スウチ</t>
    </rPh>
    <rPh sb="381" eb="383">
      <t>ルイジ</t>
    </rPh>
    <rPh sb="383" eb="385">
      <t>ダンタイ</t>
    </rPh>
    <rPh sb="386" eb="387">
      <t>クラ</t>
    </rPh>
    <rPh sb="388" eb="390">
      <t>リョウコウ</t>
    </rPh>
    <rPh sb="401" eb="403">
      <t>ゲンショウ</t>
    </rPh>
    <rPh sb="403" eb="405">
      <t>ケイコウ</t>
    </rPh>
    <rPh sb="411" eb="413">
      <t>コンゴ</t>
    </rPh>
    <rPh sb="414" eb="416">
      <t>キュウスイ</t>
    </rPh>
    <rPh sb="416" eb="418">
      <t>ゲンカ</t>
    </rPh>
    <rPh sb="419" eb="421">
      <t>ゾウカ</t>
    </rPh>
    <rPh sb="436" eb="437">
      <t>シ</t>
    </rPh>
    <rPh sb="437" eb="438">
      <t>セツ</t>
    </rPh>
    <rPh sb="438" eb="441">
      <t>リヨウリツ</t>
    </rPh>
    <rPh sb="444" eb="446">
      <t>スウチ</t>
    </rPh>
    <rPh sb="447" eb="449">
      <t>ルイジ</t>
    </rPh>
    <rPh sb="449" eb="451">
      <t>ダンタイ</t>
    </rPh>
    <rPh sb="452" eb="453">
      <t>クラ</t>
    </rPh>
    <rPh sb="454" eb="456">
      <t>リョウコウ</t>
    </rPh>
    <rPh sb="460" eb="462">
      <t>シセツ</t>
    </rPh>
    <rPh sb="467" eb="469">
      <t>ジョウキョウ</t>
    </rPh>
    <rPh sb="470" eb="472">
      <t>テキセイ</t>
    </rPh>
    <rPh sb="472" eb="474">
      <t>キボ</t>
    </rPh>
    <rPh sb="475" eb="477">
      <t>テキセツ</t>
    </rPh>
    <rPh sb="481" eb="482">
      <t>カンガ</t>
    </rPh>
    <rPh sb="490" eb="491">
      <t>ユウ</t>
    </rPh>
    <rPh sb="491" eb="493">
      <t>シュウリツ</t>
    </rPh>
    <rPh sb="512" eb="514">
      <t>テキセツ</t>
    </rPh>
    <rPh sb="515" eb="517">
      <t>ロウスイ</t>
    </rPh>
    <rPh sb="519" eb="521">
      <t>タイサク</t>
    </rPh>
    <rPh sb="522" eb="523">
      <t>コウ</t>
    </rPh>
    <rPh sb="528" eb="529">
      <t>カンガ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</si>
</sst>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6" fillId="0" borderId="0" xfId="0" applyFont="1" applyBorder="1" applyAlignment="1" applyProtection="1">
      <alignment horizontal="left" vertical="top" wrapText="1"/>
      <protection locked="0"/>
    </xf>
    <xf numFmtId="0" fontId="16" fillId="0" borderId="10" xfId="0" applyFont="1" applyBorder="1" applyAlignment="1" applyProtection="1">
      <alignment horizontal="left" vertical="top" wrapText="1"/>
      <protection locked="0"/>
    </xf>
    <xf numFmtId="0" fontId="16" fillId="0" borderId="11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0.76</c:v>
                </c:pt>
                <c:pt idx="1">
                  <c:v>0.96</c:v>
                </c:pt>
                <c:pt idx="2">
                  <c:v>0.89</c:v>
                </c:pt>
                <c:pt idx="3">
                  <c:v>0.86</c:v>
                </c:pt>
                <c:pt idx="4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D-4E21-887D-8C5058812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0.95</c:v>
                </c:pt>
                <c:pt idx="1">
                  <c:v>0.74</c:v>
                </c:pt>
                <c:pt idx="2">
                  <c:v>0.74</c:v>
                </c:pt>
                <c:pt idx="3">
                  <c:v>0.72</c:v>
                </c:pt>
                <c:pt idx="4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D-4E21-887D-8C5058812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68.11</c:v>
                </c:pt>
                <c:pt idx="1">
                  <c:v>67.86</c:v>
                </c:pt>
                <c:pt idx="2">
                  <c:v>67.94</c:v>
                </c:pt>
                <c:pt idx="3">
                  <c:v>67.599999999999994</c:v>
                </c:pt>
                <c:pt idx="4">
                  <c:v>66.69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55-4C50-80D8-7E4B68BC0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62.26</c:v>
                </c:pt>
                <c:pt idx="1">
                  <c:v>62.1</c:v>
                </c:pt>
                <c:pt idx="2">
                  <c:v>62.38</c:v>
                </c:pt>
                <c:pt idx="3">
                  <c:v>62.83</c:v>
                </c:pt>
                <c:pt idx="4">
                  <c:v>62.05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5-4C50-80D8-7E4B68BC0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96.17</c:v>
                </c:pt>
                <c:pt idx="1">
                  <c:v>96.71</c:v>
                </c:pt>
                <c:pt idx="2">
                  <c:v>96.45</c:v>
                </c:pt>
                <c:pt idx="3">
                  <c:v>96.21</c:v>
                </c:pt>
                <c:pt idx="4">
                  <c:v>96.68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24-4679-B56C-445E5EF1B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89.5</c:v>
                </c:pt>
                <c:pt idx="1">
                  <c:v>89.52</c:v>
                </c:pt>
                <c:pt idx="2">
                  <c:v>89.17</c:v>
                </c:pt>
                <c:pt idx="3">
                  <c:v>88.86</c:v>
                </c:pt>
                <c:pt idx="4">
                  <c:v>89.11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4-4679-B56C-445E5EF1B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123.21</c:v>
                </c:pt>
                <c:pt idx="1">
                  <c:v>122.06</c:v>
                </c:pt>
                <c:pt idx="2">
                  <c:v>123.48</c:v>
                </c:pt>
                <c:pt idx="3">
                  <c:v>120.28</c:v>
                </c:pt>
                <c:pt idx="4">
                  <c:v>120.63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AD-4151-89A0-974B2E35A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114</c:v>
                </c:pt>
                <c:pt idx="1">
                  <c:v>114</c:v>
                </c:pt>
                <c:pt idx="2">
                  <c:v>113.68</c:v>
                </c:pt>
                <c:pt idx="3">
                  <c:v>113.82</c:v>
                </c:pt>
                <c:pt idx="4">
                  <c:v>112.82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D-4151-89A0-974B2E35A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45.42</c:v>
                </c:pt>
                <c:pt idx="1">
                  <c:v>46.69</c:v>
                </c:pt>
                <c:pt idx="2">
                  <c:v>47.77</c:v>
                </c:pt>
                <c:pt idx="3">
                  <c:v>49.15</c:v>
                </c:pt>
                <c:pt idx="4">
                  <c:v>41.58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56-4921-A286-D9AD5462B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45.89</c:v>
                </c:pt>
                <c:pt idx="1">
                  <c:v>46.58</c:v>
                </c:pt>
                <c:pt idx="2">
                  <c:v>46.99</c:v>
                </c:pt>
                <c:pt idx="3">
                  <c:v>47.89</c:v>
                </c:pt>
                <c:pt idx="4">
                  <c:v>48.69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6-4921-A286-D9AD5462B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5.29</c:v>
                </c:pt>
                <c:pt idx="1">
                  <c:v>6.35</c:v>
                </c:pt>
                <c:pt idx="2">
                  <c:v>6.26</c:v>
                </c:pt>
                <c:pt idx="3">
                  <c:v>6.12</c:v>
                </c:pt>
                <c:pt idx="4">
                  <c:v>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4-47F4-AF1B-88C030C01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13.14</c:v>
                </c:pt>
                <c:pt idx="1">
                  <c:v>14.45</c:v>
                </c:pt>
                <c:pt idx="2">
                  <c:v>15.83</c:v>
                </c:pt>
                <c:pt idx="3">
                  <c:v>16.899999999999999</c:v>
                </c:pt>
                <c:pt idx="4">
                  <c:v>18.260000000000002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4-47F4-AF1B-88C030C01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F-4455-BA58-C384DBC14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0.03</c:v>
                </c:pt>
                <c:pt idx="1">
                  <c:v>0.23</c:v>
                </c:pt>
                <c:pt idx="2">
                  <c:v>0.03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F-4455-BA58-C384DBC14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1062.99</c:v>
                </c:pt>
                <c:pt idx="1">
                  <c:v>811.39</c:v>
                </c:pt>
                <c:pt idx="2">
                  <c:v>455.64</c:v>
                </c:pt>
                <c:pt idx="3">
                  <c:v>326.69</c:v>
                </c:pt>
                <c:pt idx="4">
                  <c:v>374.81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48-47C6-9C51-70FCF8C8A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352.05</c:v>
                </c:pt>
                <c:pt idx="1">
                  <c:v>349.04</c:v>
                </c:pt>
                <c:pt idx="2">
                  <c:v>337.49</c:v>
                </c:pt>
                <c:pt idx="3">
                  <c:v>335.6</c:v>
                </c:pt>
                <c:pt idx="4">
                  <c:v>358.91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8-47C6-9C51-70FCF8C8A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44.74</c:v>
                </c:pt>
                <c:pt idx="1">
                  <c:v>63</c:v>
                </c:pt>
                <c:pt idx="2">
                  <c:v>99.02</c:v>
                </c:pt>
                <c:pt idx="3">
                  <c:v>177.19</c:v>
                </c:pt>
                <c:pt idx="4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FA-4036-8C6B-0D2E07D86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250.76</c:v>
                </c:pt>
                <c:pt idx="1">
                  <c:v>254.54</c:v>
                </c:pt>
                <c:pt idx="2">
                  <c:v>265.92</c:v>
                </c:pt>
                <c:pt idx="3">
                  <c:v>258.26</c:v>
                </c:pt>
                <c:pt idx="4">
                  <c:v>247.27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A-4036-8C6B-0D2E07D86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124.62</c:v>
                </c:pt>
                <c:pt idx="1">
                  <c:v>124.99</c:v>
                </c:pt>
                <c:pt idx="2">
                  <c:v>126.47</c:v>
                </c:pt>
                <c:pt idx="3">
                  <c:v>121.55</c:v>
                </c:pt>
                <c:pt idx="4">
                  <c:v>128.69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C-4C27-8909-D59B130F6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106.69</c:v>
                </c:pt>
                <c:pt idx="1">
                  <c:v>106.52</c:v>
                </c:pt>
                <c:pt idx="2">
                  <c:v>105.86</c:v>
                </c:pt>
                <c:pt idx="3">
                  <c:v>106.07</c:v>
                </c:pt>
                <c:pt idx="4">
                  <c:v>105.34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C-4C27-8909-D59B130F6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120.64</c:v>
                </c:pt>
                <c:pt idx="1">
                  <c:v>120.23</c:v>
                </c:pt>
                <c:pt idx="2">
                  <c:v>118.38</c:v>
                </c:pt>
                <c:pt idx="3">
                  <c:v>122.81</c:v>
                </c:pt>
                <c:pt idx="4">
                  <c:v>115.31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C-43CC-B7CE-A8413618A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154.91999999999999</c:v>
                </c:pt>
                <c:pt idx="1">
                  <c:v>155.80000000000001</c:v>
                </c:pt>
                <c:pt idx="2">
                  <c:v>158.58000000000001</c:v>
                </c:pt>
                <c:pt idx="3">
                  <c:v>159.22</c:v>
                </c:pt>
                <c:pt idx="4">
                  <c:v>159.6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C-43CC-B7CE-A8413618A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【266.61】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【168.38】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</row>
    <row r="3" spans="1:78" ht="9.75" customHeight="1" x14ac:dyDescent="0.15">
      <c r="A3" s="2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</row>
    <row r="4" spans="1:78" ht="9.75" customHeight="1" x14ac:dyDescent="0.15">
      <c r="A4" s="2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6" t="str">
        <f>データ!H6</f>
        <v>千葉県　習志野市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7"/>
      <c r="AE6" s="47"/>
      <c r="AF6" s="47"/>
      <c r="AG6" s="47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8" t="s">
        <v>1</v>
      </c>
      <c r="C7" s="49"/>
      <c r="D7" s="49"/>
      <c r="E7" s="49"/>
      <c r="F7" s="49"/>
      <c r="G7" s="49"/>
      <c r="H7" s="49"/>
      <c r="I7" s="48" t="s">
        <v>2</v>
      </c>
      <c r="J7" s="49"/>
      <c r="K7" s="49"/>
      <c r="L7" s="49"/>
      <c r="M7" s="49"/>
      <c r="N7" s="49"/>
      <c r="O7" s="50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4"/>
      <c r="AL7" s="51" t="s">
        <v>6</v>
      </c>
      <c r="AM7" s="51"/>
      <c r="AN7" s="51"/>
      <c r="AO7" s="51"/>
      <c r="AP7" s="51"/>
      <c r="AQ7" s="51"/>
      <c r="AR7" s="51"/>
      <c r="AS7" s="51"/>
      <c r="AT7" s="48" t="s">
        <v>7</v>
      </c>
      <c r="AU7" s="49"/>
      <c r="AV7" s="49"/>
      <c r="AW7" s="49"/>
      <c r="AX7" s="49"/>
      <c r="AY7" s="49"/>
      <c r="AZ7" s="49"/>
      <c r="BA7" s="49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57" t="str">
        <f>データ!$I$6</f>
        <v>法適用</v>
      </c>
      <c r="C8" s="58"/>
      <c r="D8" s="58"/>
      <c r="E8" s="58"/>
      <c r="F8" s="58"/>
      <c r="G8" s="58"/>
      <c r="H8" s="58"/>
      <c r="I8" s="57" t="str">
        <f>データ!$J$6</f>
        <v>水道事業</v>
      </c>
      <c r="J8" s="58"/>
      <c r="K8" s="58"/>
      <c r="L8" s="58"/>
      <c r="M8" s="58"/>
      <c r="N8" s="58"/>
      <c r="O8" s="59"/>
      <c r="P8" s="60" t="str">
        <f>データ!$K$6</f>
        <v>末端給水事業</v>
      </c>
      <c r="Q8" s="60"/>
      <c r="R8" s="60"/>
      <c r="S8" s="60"/>
      <c r="T8" s="60"/>
      <c r="U8" s="60"/>
      <c r="V8" s="60"/>
      <c r="W8" s="60" t="str">
        <f>データ!$L$6</f>
        <v>A3</v>
      </c>
      <c r="X8" s="60"/>
      <c r="Y8" s="60"/>
      <c r="Z8" s="60"/>
      <c r="AA8" s="60"/>
      <c r="AB8" s="60"/>
      <c r="AC8" s="60"/>
      <c r="AD8" s="60" t="str">
        <f>データ!$M$6</f>
        <v>自治体職員</v>
      </c>
      <c r="AE8" s="60"/>
      <c r="AF8" s="60"/>
      <c r="AG8" s="60"/>
      <c r="AH8" s="60"/>
      <c r="AI8" s="60"/>
      <c r="AJ8" s="60"/>
      <c r="AK8" s="4"/>
      <c r="AL8" s="61">
        <f>データ!$R$6</f>
        <v>173885</v>
      </c>
      <c r="AM8" s="61"/>
      <c r="AN8" s="61"/>
      <c r="AO8" s="61"/>
      <c r="AP8" s="61"/>
      <c r="AQ8" s="61"/>
      <c r="AR8" s="61"/>
      <c r="AS8" s="61"/>
      <c r="AT8" s="52">
        <f>データ!$S$6</f>
        <v>20.97</v>
      </c>
      <c r="AU8" s="53"/>
      <c r="AV8" s="53"/>
      <c r="AW8" s="53"/>
      <c r="AX8" s="53"/>
      <c r="AY8" s="53"/>
      <c r="AZ8" s="53"/>
      <c r="BA8" s="53"/>
      <c r="BB8" s="54">
        <f>データ!$T$6</f>
        <v>8292.08</v>
      </c>
      <c r="BC8" s="54"/>
      <c r="BD8" s="54"/>
      <c r="BE8" s="54"/>
      <c r="BF8" s="54"/>
      <c r="BG8" s="54"/>
      <c r="BH8" s="54"/>
      <c r="BI8" s="54"/>
      <c r="BJ8" s="3"/>
      <c r="BK8" s="3"/>
      <c r="BL8" s="55" t="s">
        <v>10</v>
      </c>
      <c r="BM8" s="56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8" t="s">
        <v>12</v>
      </c>
      <c r="C9" s="49"/>
      <c r="D9" s="49"/>
      <c r="E9" s="49"/>
      <c r="F9" s="49"/>
      <c r="G9" s="49"/>
      <c r="H9" s="49"/>
      <c r="I9" s="48" t="s">
        <v>13</v>
      </c>
      <c r="J9" s="49"/>
      <c r="K9" s="49"/>
      <c r="L9" s="49"/>
      <c r="M9" s="49"/>
      <c r="N9" s="49"/>
      <c r="O9" s="50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2"/>
      <c r="AE9" s="2"/>
      <c r="AF9" s="2"/>
      <c r="AG9" s="2"/>
      <c r="AH9" s="4"/>
      <c r="AI9" s="4"/>
      <c r="AJ9" s="4"/>
      <c r="AK9" s="4"/>
      <c r="AL9" s="51" t="s">
        <v>16</v>
      </c>
      <c r="AM9" s="51"/>
      <c r="AN9" s="51"/>
      <c r="AO9" s="51"/>
      <c r="AP9" s="51"/>
      <c r="AQ9" s="51"/>
      <c r="AR9" s="51"/>
      <c r="AS9" s="51"/>
      <c r="AT9" s="48" t="s">
        <v>17</v>
      </c>
      <c r="AU9" s="49"/>
      <c r="AV9" s="49"/>
      <c r="AW9" s="49"/>
      <c r="AX9" s="49"/>
      <c r="AY9" s="49"/>
      <c r="AZ9" s="49"/>
      <c r="BA9" s="49"/>
      <c r="BB9" s="51" t="s">
        <v>18</v>
      </c>
      <c r="BC9" s="51"/>
      <c r="BD9" s="51"/>
      <c r="BE9" s="51"/>
      <c r="BF9" s="51"/>
      <c r="BG9" s="51"/>
      <c r="BH9" s="51"/>
      <c r="BI9" s="51"/>
      <c r="BJ9" s="3"/>
      <c r="BK9" s="3"/>
      <c r="BL9" s="62" t="s">
        <v>19</v>
      </c>
      <c r="BM9" s="63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52" t="str">
        <f>データ!$N$6</f>
        <v>-</v>
      </c>
      <c r="C10" s="53"/>
      <c r="D10" s="53"/>
      <c r="E10" s="53"/>
      <c r="F10" s="53"/>
      <c r="G10" s="53"/>
      <c r="H10" s="53"/>
      <c r="I10" s="52">
        <f>データ!$O$6</f>
        <v>83.99</v>
      </c>
      <c r="J10" s="53"/>
      <c r="K10" s="53"/>
      <c r="L10" s="53"/>
      <c r="M10" s="53"/>
      <c r="N10" s="53"/>
      <c r="O10" s="64"/>
      <c r="P10" s="54">
        <f>データ!$P$6</f>
        <v>99.13</v>
      </c>
      <c r="Q10" s="54"/>
      <c r="R10" s="54"/>
      <c r="S10" s="54"/>
      <c r="T10" s="54"/>
      <c r="U10" s="54"/>
      <c r="V10" s="54"/>
      <c r="W10" s="61">
        <f>データ!$Q$6</f>
        <v>2101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4"/>
      <c r="AI10" s="4"/>
      <c r="AJ10" s="4"/>
      <c r="AK10" s="4"/>
      <c r="AL10" s="61">
        <f>データ!$U$6</f>
        <v>111282</v>
      </c>
      <c r="AM10" s="61"/>
      <c r="AN10" s="61"/>
      <c r="AO10" s="61"/>
      <c r="AP10" s="61"/>
      <c r="AQ10" s="61"/>
      <c r="AR10" s="61"/>
      <c r="AS10" s="61"/>
      <c r="AT10" s="52">
        <f>データ!$V$6</f>
        <v>12.04</v>
      </c>
      <c r="AU10" s="53"/>
      <c r="AV10" s="53"/>
      <c r="AW10" s="53"/>
      <c r="AX10" s="53"/>
      <c r="AY10" s="53"/>
      <c r="AZ10" s="53"/>
      <c r="BA10" s="53"/>
      <c r="BB10" s="54">
        <f>データ!$W$6</f>
        <v>9242.69</v>
      </c>
      <c r="BC10" s="54"/>
      <c r="BD10" s="54"/>
      <c r="BE10" s="54"/>
      <c r="BF10" s="54"/>
      <c r="BG10" s="54"/>
      <c r="BH10" s="54"/>
      <c r="BI10" s="54"/>
      <c r="BJ10" s="2"/>
      <c r="BK10" s="2"/>
      <c r="BL10" s="65" t="s">
        <v>21</v>
      </c>
      <c r="BM10" s="66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9" t="s">
        <v>23</v>
      </c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</row>
    <row r="14" spans="1:78" ht="13.5" customHeight="1" x14ac:dyDescent="0.15">
      <c r="A14" s="2"/>
      <c r="B14" s="81" t="s">
        <v>24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3"/>
      <c r="BK14" s="2"/>
      <c r="BL14" s="67" t="s">
        <v>25</v>
      </c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9"/>
    </row>
    <row r="15" spans="1:78" ht="13.5" customHeight="1" x14ac:dyDescent="0.15">
      <c r="A15" s="2"/>
      <c r="B15" s="84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6"/>
      <c r="BK15" s="2"/>
      <c r="BL15" s="70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2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73" t="s">
        <v>113</v>
      </c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73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5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73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5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73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5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73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5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73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5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73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5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73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5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73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5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73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5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73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5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73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5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73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5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73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5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73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5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73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5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73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5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73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5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73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5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73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5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73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5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73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5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73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5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73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5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73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5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73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5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73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5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73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5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67" t="s">
        <v>26</v>
      </c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9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70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2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73" t="s">
        <v>111</v>
      </c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5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73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5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73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5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73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5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73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5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73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5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73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5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73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5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73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5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73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5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73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5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73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3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5"/>
    </row>
    <row r="60" spans="1:78" ht="13.5" customHeight="1" x14ac:dyDescent="0.15">
      <c r="A60" s="2"/>
      <c r="B60" s="84" t="s">
        <v>27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6"/>
      <c r="BK60" s="2"/>
      <c r="BL60" s="73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5"/>
    </row>
    <row r="61" spans="1:78" ht="13.5" customHeight="1" x14ac:dyDescent="0.15">
      <c r="A61" s="2"/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6"/>
      <c r="BK61" s="2"/>
      <c r="BL61" s="73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5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73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5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67" t="s">
        <v>28</v>
      </c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9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70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2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73" t="s">
        <v>112</v>
      </c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5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73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5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73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5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73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5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73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5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73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5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73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5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73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5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73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5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73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5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73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5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73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5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73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5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73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5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73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5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73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6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8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【112.01】</v>
      </c>
      <c r="F85" s="27" t="str">
        <f>データ!AS6</f>
        <v>【1.08】</v>
      </c>
      <c r="G85" s="27" t="str">
        <f>データ!BD6</f>
        <v>【264.97】</v>
      </c>
      <c r="H85" s="27" t="str">
        <f>データ!BO6</f>
        <v>【266.61】</v>
      </c>
      <c r="I85" s="27" t="str">
        <f>データ!BZ6</f>
        <v>【103.24】</v>
      </c>
      <c r="J85" s="27" t="str">
        <f>データ!CK6</f>
        <v>【168.38】</v>
      </c>
      <c r="K85" s="27" t="str">
        <f>データ!CV6</f>
        <v>【60.00】</v>
      </c>
      <c r="L85" s="27" t="str">
        <f>データ!DG6</f>
        <v>【89.80】</v>
      </c>
      <c r="M85" s="27" t="str">
        <f>データ!DR6</f>
        <v>【49.59】</v>
      </c>
      <c r="N85" s="27" t="str">
        <f>データ!EC6</f>
        <v>【19.44】</v>
      </c>
      <c r="O85" s="27" t="str">
        <f>データ!EN6</f>
        <v>【0.68】</v>
      </c>
    </row>
  </sheetData>
  <sheetProtection algorithmName="SHA-512" hashValue="cpO5mrHcbNg3aVYatHkUCBafQRazShrR7nChb5pn7YanAEyHcYnff1HOvJfwvfG7OSVDbSiB9t05TPjc/qadcQ==" saltValue="1NLbi8KxvmIhGr3Mt18Zaw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52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54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55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56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57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58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59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60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61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62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63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64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2019</v>
      </c>
      <c r="C6" s="34">
        <f t="shared" ref="C6:W6" si="3">C7</f>
        <v>122165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千葉県　習志野市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A3</v>
      </c>
      <c r="M6" s="34" t="str">
        <f t="shared" si="3"/>
        <v>自治体職員</v>
      </c>
      <c r="N6" s="35" t="str">
        <f t="shared" si="3"/>
        <v>-</v>
      </c>
      <c r="O6" s="35">
        <f t="shared" si="3"/>
        <v>83.99</v>
      </c>
      <c r="P6" s="35">
        <f t="shared" si="3"/>
        <v>99.13</v>
      </c>
      <c r="Q6" s="35">
        <f t="shared" si="3"/>
        <v>2101</v>
      </c>
      <c r="R6" s="35">
        <f t="shared" si="3"/>
        <v>173885</v>
      </c>
      <c r="S6" s="35">
        <f t="shared" si="3"/>
        <v>20.97</v>
      </c>
      <c r="T6" s="35">
        <f t="shared" si="3"/>
        <v>8292.08</v>
      </c>
      <c r="U6" s="35">
        <f t="shared" si="3"/>
        <v>111282</v>
      </c>
      <c r="V6" s="35">
        <f t="shared" si="3"/>
        <v>12.04</v>
      </c>
      <c r="W6" s="35">
        <f t="shared" si="3"/>
        <v>9242.69</v>
      </c>
      <c r="X6" s="36">
        <f>IF(X7="",NA(),X7)</f>
        <v>123.21</v>
      </c>
      <c r="Y6" s="36">
        <f t="shared" ref="Y6:AG6" si="4">IF(Y7="",NA(),Y7)</f>
        <v>122.06</v>
      </c>
      <c r="Z6" s="36">
        <f t="shared" si="4"/>
        <v>123.48</v>
      </c>
      <c r="AA6" s="36">
        <f t="shared" si="4"/>
        <v>120.28</v>
      </c>
      <c r="AB6" s="36">
        <f t="shared" si="4"/>
        <v>120.63</v>
      </c>
      <c r="AC6" s="36">
        <f t="shared" si="4"/>
        <v>114</v>
      </c>
      <c r="AD6" s="36">
        <f t="shared" si="4"/>
        <v>114</v>
      </c>
      <c r="AE6" s="36">
        <f t="shared" si="4"/>
        <v>113.68</v>
      </c>
      <c r="AF6" s="36">
        <f t="shared" si="4"/>
        <v>113.82</v>
      </c>
      <c r="AG6" s="36">
        <f t="shared" si="4"/>
        <v>112.82</v>
      </c>
      <c r="AH6" s="35" t="str">
        <f>IF(AH7="","",IF(AH7="-","【-】","【"&amp;SUBSTITUTE(TEXT(AH7,"#,##0.00"),"-","△")&amp;"】"))</f>
        <v>【112.01】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0.03</v>
      </c>
      <c r="AO6" s="36">
        <f t="shared" si="5"/>
        <v>0.23</v>
      </c>
      <c r="AP6" s="36">
        <f t="shared" si="5"/>
        <v>0.03</v>
      </c>
      <c r="AQ6" s="35">
        <f t="shared" si="5"/>
        <v>0</v>
      </c>
      <c r="AR6" s="35">
        <f t="shared" si="5"/>
        <v>0</v>
      </c>
      <c r="AS6" s="35" t="str">
        <f>IF(AS7="","",IF(AS7="-","【-】","【"&amp;SUBSTITUTE(TEXT(AS7,"#,##0.00"),"-","△")&amp;"】"))</f>
        <v>【1.08】</v>
      </c>
      <c r="AT6" s="36">
        <f>IF(AT7="",NA(),AT7)</f>
        <v>1062.99</v>
      </c>
      <c r="AU6" s="36">
        <f t="shared" ref="AU6:BC6" si="6">IF(AU7="",NA(),AU7)</f>
        <v>811.39</v>
      </c>
      <c r="AV6" s="36">
        <f t="shared" si="6"/>
        <v>455.64</v>
      </c>
      <c r="AW6" s="36">
        <f t="shared" si="6"/>
        <v>326.69</v>
      </c>
      <c r="AX6" s="36">
        <f t="shared" si="6"/>
        <v>374.81</v>
      </c>
      <c r="AY6" s="36">
        <f t="shared" si="6"/>
        <v>352.05</v>
      </c>
      <c r="AZ6" s="36">
        <f t="shared" si="6"/>
        <v>349.04</v>
      </c>
      <c r="BA6" s="36">
        <f t="shared" si="6"/>
        <v>337.49</v>
      </c>
      <c r="BB6" s="36">
        <f t="shared" si="6"/>
        <v>335.6</v>
      </c>
      <c r="BC6" s="36">
        <f t="shared" si="6"/>
        <v>358.91</v>
      </c>
      <c r="BD6" s="35" t="str">
        <f>IF(BD7="","",IF(BD7="-","【-】","【"&amp;SUBSTITUTE(TEXT(BD7,"#,##0.00"),"-","△")&amp;"】"))</f>
        <v>【264.97】</v>
      </c>
      <c r="BE6" s="36">
        <f>IF(BE7="",NA(),BE7)</f>
        <v>44.74</v>
      </c>
      <c r="BF6" s="36">
        <f t="shared" ref="BF6:BN6" si="7">IF(BF7="",NA(),BF7)</f>
        <v>63</v>
      </c>
      <c r="BG6" s="36">
        <f t="shared" si="7"/>
        <v>99.02</v>
      </c>
      <c r="BH6" s="36">
        <f t="shared" si="7"/>
        <v>177.19</v>
      </c>
      <c r="BI6" s="36">
        <f t="shared" si="7"/>
        <v>174</v>
      </c>
      <c r="BJ6" s="36">
        <f t="shared" si="7"/>
        <v>250.76</v>
      </c>
      <c r="BK6" s="36">
        <f t="shared" si="7"/>
        <v>254.54</v>
      </c>
      <c r="BL6" s="36">
        <f t="shared" si="7"/>
        <v>265.92</v>
      </c>
      <c r="BM6" s="36">
        <f t="shared" si="7"/>
        <v>258.26</v>
      </c>
      <c r="BN6" s="36">
        <f t="shared" si="7"/>
        <v>247.27</v>
      </c>
      <c r="BO6" s="35" t="str">
        <f>IF(BO7="","",IF(BO7="-","【-】","【"&amp;SUBSTITUTE(TEXT(BO7,"#,##0.00"),"-","△")&amp;"】"))</f>
        <v>【266.61】</v>
      </c>
      <c r="BP6" s="36">
        <f>IF(BP7="",NA(),BP7)</f>
        <v>124.62</v>
      </c>
      <c r="BQ6" s="36">
        <f t="shared" ref="BQ6:BY6" si="8">IF(BQ7="",NA(),BQ7)</f>
        <v>124.99</v>
      </c>
      <c r="BR6" s="36">
        <f t="shared" si="8"/>
        <v>126.47</v>
      </c>
      <c r="BS6" s="36">
        <f t="shared" si="8"/>
        <v>121.55</v>
      </c>
      <c r="BT6" s="36">
        <f t="shared" si="8"/>
        <v>128.69</v>
      </c>
      <c r="BU6" s="36">
        <f t="shared" si="8"/>
        <v>106.69</v>
      </c>
      <c r="BV6" s="36">
        <f t="shared" si="8"/>
        <v>106.52</v>
      </c>
      <c r="BW6" s="36">
        <f t="shared" si="8"/>
        <v>105.86</v>
      </c>
      <c r="BX6" s="36">
        <f t="shared" si="8"/>
        <v>106.07</v>
      </c>
      <c r="BY6" s="36">
        <f t="shared" si="8"/>
        <v>105.34</v>
      </c>
      <c r="BZ6" s="35" t="str">
        <f>IF(BZ7="","",IF(BZ7="-","【-】","【"&amp;SUBSTITUTE(TEXT(BZ7,"#,##0.00"),"-","△")&amp;"】"))</f>
        <v>【103.24】</v>
      </c>
      <c r="CA6" s="36">
        <f>IF(CA7="",NA(),CA7)</f>
        <v>120.64</v>
      </c>
      <c r="CB6" s="36">
        <f t="shared" ref="CB6:CJ6" si="9">IF(CB7="",NA(),CB7)</f>
        <v>120.23</v>
      </c>
      <c r="CC6" s="36">
        <f t="shared" si="9"/>
        <v>118.38</v>
      </c>
      <c r="CD6" s="36">
        <f t="shared" si="9"/>
        <v>122.81</v>
      </c>
      <c r="CE6" s="36">
        <f t="shared" si="9"/>
        <v>115.31</v>
      </c>
      <c r="CF6" s="36">
        <f t="shared" si="9"/>
        <v>154.91999999999999</v>
      </c>
      <c r="CG6" s="36">
        <f t="shared" si="9"/>
        <v>155.80000000000001</v>
      </c>
      <c r="CH6" s="36">
        <f t="shared" si="9"/>
        <v>158.58000000000001</v>
      </c>
      <c r="CI6" s="36">
        <f t="shared" si="9"/>
        <v>159.22</v>
      </c>
      <c r="CJ6" s="36">
        <f t="shared" si="9"/>
        <v>159.6</v>
      </c>
      <c r="CK6" s="35" t="str">
        <f>IF(CK7="","",IF(CK7="-","【-】","【"&amp;SUBSTITUTE(TEXT(CK7,"#,##0.00"),"-","△")&amp;"】"))</f>
        <v>【168.38】</v>
      </c>
      <c r="CL6" s="36">
        <f>IF(CL7="",NA(),CL7)</f>
        <v>68.11</v>
      </c>
      <c r="CM6" s="36">
        <f t="shared" ref="CM6:CU6" si="10">IF(CM7="",NA(),CM7)</f>
        <v>67.86</v>
      </c>
      <c r="CN6" s="36">
        <f t="shared" si="10"/>
        <v>67.94</v>
      </c>
      <c r="CO6" s="36">
        <f t="shared" si="10"/>
        <v>67.599999999999994</v>
      </c>
      <c r="CP6" s="36">
        <f t="shared" si="10"/>
        <v>66.69</v>
      </c>
      <c r="CQ6" s="36">
        <f t="shared" si="10"/>
        <v>62.26</v>
      </c>
      <c r="CR6" s="36">
        <f t="shared" si="10"/>
        <v>62.1</v>
      </c>
      <c r="CS6" s="36">
        <f t="shared" si="10"/>
        <v>62.38</v>
      </c>
      <c r="CT6" s="36">
        <f t="shared" si="10"/>
        <v>62.83</v>
      </c>
      <c r="CU6" s="36">
        <f t="shared" si="10"/>
        <v>62.05</v>
      </c>
      <c r="CV6" s="35" t="str">
        <f>IF(CV7="","",IF(CV7="-","【-】","【"&amp;SUBSTITUTE(TEXT(CV7,"#,##0.00"),"-","△")&amp;"】"))</f>
        <v>【60.00】</v>
      </c>
      <c r="CW6" s="36">
        <f>IF(CW7="",NA(),CW7)</f>
        <v>96.17</v>
      </c>
      <c r="CX6" s="36">
        <f t="shared" ref="CX6:DF6" si="11">IF(CX7="",NA(),CX7)</f>
        <v>96.71</v>
      </c>
      <c r="CY6" s="36">
        <f t="shared" si="11"/>
        <v>96.45</v>
      </c>
      <c r="CZ6" s="36">
        <f t="shared" si="11"/>
        <v>96.21</v>
      </c>
      <c r="DA6" s="36">
        <f t="shared" si="11"/>
        <v>96.68</v>
      </c>
      <c r="DB6" s="36">
        <f t="shared" si="11"/>
        <v>89.5</v>
      </c>
      <c r="DC6" s="36">
        <f t="shared" si="11"/>
        <v>89.52</v>
      </c>
      <c r="DD6" s="36">
        <f t="shared" si="11"/>
        <v>89.17</v>
      </c>
      <c r="DE6" s="36">
        <f t="shared" si="11"/>
        <v>88.86</v>
      </c>
      <c r="DF6" s="36">
        <f t="shared" si="11"/>
        <v>89.11</v>
      </c>
      <c r="DG6" s="35" t="str">
        <f>IF(DG7="","",IF(DG7="-","【-】","【"&amp;SUBSTITUTE(TEXT(DG7,"#,##0.00"),"-","△")&amp;"】"))</f>
        <v>【89.80】</v>
      </c>
      <c r="DH6" s="36">
        <f>IF(DH7="",NA(),DH7)</f>
        <v>45.42</v>
      </c>
      <c r="DI6" s="36">
        <f t="shared" ref="DI6:DQ6" si="12">IF(DI7="",NA(),DI7)</f>
        <v>46.69</v>
      </c>
      <c r="DJ6" s="36">
        <f t="shared" si="12"/>
        <v>47.77</v>
      </c>
      <c r="DK6" s="36">
        <f t="shared" si="12"/>
        <v>49.15</v>
      </c>
      <c r="DL6" s="36">
        <f t="shared" si="12"/>
        <v>41.58</v>
      </c>
      <c r="DM6" s="36">
        <f t="shared" si="12"/>
        <v>45.89</v>
      </c>
      <c r="DN6" s="36">
        <f t="shared" si="12"/>
        <v>46.58</v>
      </c>
      <c r="DO6" s="36">
        <f t="shared" si="12"/>
        <v>46.99</v>
      </c>
      <c r="DP6" s="36">
        <f t="shared" si="12"/>
        <v>47.89</v>
      </c>
      <c r="DQ6" s="36">
        <f t="shared" si="12"/>
        <v>48.69</v>
      </c>
      <c r="DR6" s="35" t="str">
        <f>IF(DR7="","",IF(DR7="-","【-】","【"&amp;SUBSTITUTE(TEXT(DR7,"#,##0.00"),"-","△")&amp;"】"))</f>
        <v>【49.59】</v>
      </c>
      <c r="DS6" s="36">
        <f>IF(DS7="",NA(),DS7)</f>
        <v>5.29</v>
      </c>
      <c r="DT6" s="36">
        <f t="shared" ref="DT6:EB6" si="13">IF(DT7="",NA(),DT7)</f>
        <v>6.35</v>
      </c>
      <c r="DU6" s="36">
        <f t="shared" si="13"/>
        <v>6.26</v>
      </c>
      <c r="DV6" s="36">
        <f t="shared" si="13"/>
        <v>6.12</v>
      </c>
      <c r="DW6" s="36">
        <f t="shared" si="13"/>
        <v>6.84</v>
      </c>
      <c r="DX6" s="36">
        <f t="shared" si="13"/>
        <v>13.14</v>
      </c>
      <c r="DY6" s="36">
        <f t="shared" si="13"/>
        <v>14.45</v>
      </c>
      <c r="DZ6" s="36">
        <f t="shared" si="13"/>
        <v>15.83</v>
      </c>
      <c r="EA6" s="36">
        <f t="shared" si="13"/>
        <v>16.899999999999999</v>
      </c>
      <c r="EB6" s="36">
        <f t="shared" si="13"/>
        <v>18.260000000000002</v>
      </c>
      <c r="EC6" s="35" t="str">
        <f>IF(EC7="","",IF(EC7="-","【-】","【"&amp;SUBSTITUTE(TEXT(EC7,"#,##0.00"),"-","△")&amp;"】"))</f>
        <v>【19.44】</v>
      </c>
      <c r="ED6" s="36">
        <f>IF(ED7="",NA(),ED7)</f>
        <v>0.76</v>
      </c>
      <c r="EE6" s="36">
        <f t="shared" ref="EE6:EM6" si="14">IF(EE7="",NA(),EE7)</f>
        <v>0.96</v>
      </c>
      <c r="EF6" s="36">
        <f t="shared" si="14"/>
        <v>0.89</v>
      </c>
      <c r="EG6" s="36">
        <f t="shared" si="14"/>
        <v>0.86</v>
      </c>
      <c r="EH6" s="36">
        <f t="shared" si="14"/>
        <v>0.91</v>
      </c>
      <c r="EI6" s="36">
        <f t="shared" si="14"/>
        <v>0.95</v>
      </c>
      <c r="EJ6" s="36">
        <f t="shared" si="14"/>
        <v>0.74</v>
      </c>
      <c r="EK6" s="36">
        <f t="shared" si="14"/>
        <v>0.74</v>
      </c>
      <c r="EL6" s="36">
        <f t="shared" si="14"/>
        <v>0.72</v>
      </c>
      <c r="EM6" s="36">
        <f t="shared" si="14"/>
        <v>0.66</v>
      </c>
      <c r="EN6" s="35" t="str">
        <f>IF(EN7="","",IF(EN7="-","【-】","【"&amp;SUBSTITUTE(TEXT(EN7,"#,##0.00"),"-","△")&amp;"】"))</f>
        <v>【0.68】</v>
      </c>
    </row>
    <row r="7" spans="1:144" s="37" customFormat="1" x14ac:dyDescent="0.15">
      <c r="A7" s="29"/>
      <c r="B7" s="38">
        <v>2019</v>
      </c>
      <c r="C7" s="38">
        <v>122165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83.99</v>
      </c>
      <c r="P7" s="39">
        <v>99.13</v>
      </c>
      <c r="Q7" s="39">
        <v>2101</v>
      </c>
      <c r="R7" s="39">
        <v>173885</v>
      </c>
      <c r="S7" s="39">
        <v>20.97</v>
      </c>
      <c r="T7" s="39">
        <v>8292.08</v>
      </c>
      <c r="U7" s="39">
        <v>111282</v>
      </c>
      <c r="V7" s="39">
        <v>12.04</v>
      </c>
      <c r="W7" s="39">
        <v>9242.69</v>
      </c>
      <c r="X7" s="39">
        <v>123.21</v>
      </c>
      <c r="Y7" s="39">
        <v>122.06</v>
      </c>
      <c r="Z7" s="39">
        <v>123.48</v>
      </c>
      <c r="AA7" s="39">
        <v>120.28</v>
      </c>
      <c r="AB7" s="39">
        <v>120.63</v>
      </c>
      <c r="AC7" s="39">
        <v>114</v>
      </c>
      <c r="AD7" s="39">
        <v>114</v>
      </c>
      <c r="AE7" s="39">
        <v>113.68</v>
      </c>
      <c r="AF7" s="39">
        <v>113.82</v>
      </c>
      <c r="AG7" s="39">
        <v>112.82</v>
      </c>
      <c r="AH7" s="39">
        <v>112.01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0.03</v>
      </c>
      <c r="AO7" s="39">
        <v>0.23</v>
      </c>
      <c r="AP7" s="39">
        <v>0.03</v>
      </c>
      <c r="AQ7" s="39">
        <v>0</v>
      </c>
      <c r="AR7" s="39">
        <v>0</v>
      </c>
      <c r="AS7" s="39">
        <v>1.08</v>
      </c>
      <c r="AT7" s="39">
        <v>1062.99</v>
      </c>
      <c r="AU7" s="39">
        <v>811.39</v>
      </c>
      <c r="AV7" s="39">
        <v>455.64</v>
      </c>
      <c r="AW7" s="39">
        <v>326.69</v>
      </c>
      <c r="AX7" s="39">
        <v>374.81</v>
      </c>
      <c r="AY7" s="39">
        <v>352.05</v>
      </c>
      <c r="AZ7" s="39">
        <v>349.04</v>
      </c>
      <c r="BA7" s="39">
        <v>337.49</v>
      </c>
      <c r="BB7" s="39">
        <v>335.6</v>
      </c>
      <c r="BC7" s="39">
        <v>358.91</v>
      </c>
      <c r="BD7" s="39">
        <v>264.97000000000003</v>
      </c>
      <c r="BE7" s="39">
        <v>44.74</v>
      </c>
      <c r="BF7" s="39">
        <v>63</v>
      </c>
      <c r="BG7" s="39">
        <v>99.02</v>
      </c>
      <c r="BH7" s="39">
        <v>177.19</v>
      </c>
      <c r="BI7" s="39">
        <v>174</v>
      </c>
      <c r="BJ7" s="39">
        <v>250.76</v>
      </c>
      <c r="BK7" s="39">
        <v>254.54</v>
      </c>
      <c r="BL7" s="39">
        <v>265.92</v>
      </c>
      <c r="BM7" s="39">
        <v>258.26</v>
      </c>
      <c r="BN7" s="39">
        <v>247.27</v>
      </c>
      <c r="BO7" s="39">
        <v>266.61</v>
      </c>
      <c r="BP7" s="39">
        <v>124.62</v>
      </c>
      <c r="BQ7" s="39">
        <v>124.99</v>
      </c>
      <c r="BR7" s="39">
        <v>126.47</v>
      </c>
      <c r="BS7" s="39">
        <v>121.55</v>
      </c>
      <c r="BT7" s="39">
        <v>128.69</v>
      </c>
      <c r="BU7" s="39">
        <v>106.69</v>
      </c>
      <c r="BV7" s="39">
        <v>106.52</v>
      </c>
      <c r="BW7" s="39">
        <v>105.86</v>
      </c>
      <c r="BX7" s="39">
        <v>106.07</v>
      </c>
      <c r="BY7" s="39">
        <v>105.34</v>
      </c>
      <c r="BZ7" s="39">
        <v>103.24</v>
      </c>
      <c r="CA7" s="39">
        <v>120.64</v>
      </c>
      <c r="CB7" s="39">
        <v>120.23</v>
      </c>
      <c r="CC7" s="39">
        <v>118.38</v>
      </c>
      <c r="CD7" s="39">
        <v>122.81</v>
      </c>
      <c r="CE7" s="39">
        <v>115.31</v>
      </c>
      <c r="CF7" s="39">
        <v>154.91999999999999</v>
      </c>
      <c r="CG7" s="39">
        <v>155.80000000000001</v>
      </c>
      <c r="CH7" s="39">
        <v>158.58000000000001</v>
      </c>
      <c r="CI7" s="39">
        <v>159.22</v>
      </c>
      <c r="CJ7" s="39">
        <v>159.6</v>
      </c>
      <c r="CK7" s="39">
        <v>168.38</v>
      </c>
      <c r="CL7" s="39">
        <v>68.11</v>
      </c>
      <c r="CM7" s="39">
        <v>67.86</v>
      </c>
      <c r="CN7" s="39">
        <v>67.94</v>
      </c>
      <c r="CO7" s="39">
        <v>67.599999999999994</v>
      </c>
      <c r="CP7" s="39">
        <v>66.69</v>
      </c>
      <c r="CQ7" s="39">
        <v>62.26</v>
      </c>
      <c r="CR7" s="39">
        <v>62.1</v>
      </c>
      <c r="CS7" s="39">
        <v>62.38</v>
      </c>
      <c r="CT7" s="39">
        <v>62.83</v>
      </c>
      <c r="CU7" s="39">
        <v>62.05</v>
      </c>
      <c r="CV7" s="39">
        <v>60</v>
      </c>
      <c r="CW7" s="39">
        <v>96.17</v>
      </c>
      <c r="CX7" s="39">
        <v>96.71</v>
      </c>
      <c r="CY7" s="39">
        <v>96.45</v>
      </c>
      <c r="CZ7" s="39">
        <v>96.21</v>
      </c>
      <c r="DA7" s="39">
        <v>96.68</v>
      </c>
      <c r="DB7" s="39">
        <v>89.5</v>
      </c>
      <c r="DC7" s="39">
        <v>89.52</v>
      </c>
      <c r="DD7" s="39">
        <v>89.17</v>
      </c>
      <c r="DE7" s="39">
        <v>88.86</v>
      </c>
      <c r="DF7" s="39">
        <v>89.11</v>
      </c>
      <c r="DG7" s="39">
        <v>89.8</v>
      </c>
      <c r="DH7" s="39">
        <v>45.42</v>
      </c>
      <c r="DI7" s="39">
        <v>46.69</v>
      </c>
      <c r="DJ7" s="39">
        <v>47.77</v>
      </c>
      <c r="DK7" s="39">
        <v>49.15</v>
      </c>
      <c r="DL7" s="39">
        <v>41.58</v>
      </c>
      <c r="DM7" s="39">
        <v>45.89</v>
      </c>
      <c r="DN7" s="39">
        <v>46.58</v>
      </c>
      <c r="DO7" s="39">
        <v>46.99</v>
      </c>
      <c r="DP7" s="39">
        <v>47.89</v>
      </c>
      <c r="DQ7" s="39">
        <v>48.69</v>
      </c>
      <c r="DR7" s="39">
        <v>49.59</v>
      </c>
      <c r="DS7" s="39">
        <v>5.29</v>
      </c>
      <c r="DT7" s="39">
        <v>6.35</v>
      </c>
      <c r="DU7" s="39">
        <v>6.26</v>
      </c>
      <c r="DV7" s="39">
        <v>6.12</v>
      </c>
      <c r="DW7" s="39">
        <v>6.84</v>
      </c>
      <c r="DX7" s="39">
        <v>13.14</v>
      </c>
      <c r="DY7" s="39">
        <v>14.45</v>
      </c>
      <c r="DZ7" s="39">
        <v>15.83</v>
      </c>
      <c r="EA7" s="39">
        <v>16.899999999999999</v>
      </c>
      <c r="EB7" s="39">
        <v>18.260000000000002</v>
      </c>
      <c r="EC7" s="39">
        <v>19.440000000000001</v>
      </c>
      <c r="ED7" s="39">
        <v>0.76</v>
      </c>
      <c r="EE7" s="39">
        <v>0.96</v>
      </c>
      <c r="EF7" s="39">
        <v>0.89</v>
      </c>
      <c r="EG7" s="39">
        <v>0.86</v>
      </c>
      <c r="EH7" s="39">
        <v>0.91</v>
      </c>
      <c r="EI7" s="39">
        <v>0.95</v>
      </c>
      <c r="EJ7" s="39">
        <v>0.74</v>
      </c>
      <c r="EK7" s="39">
        <v>0.74</v>
      </c>
      <c r="EL7" s="39">
        <v>0.72</v>
      </c>
      <c r="EM7" s="39">
        <v>0.66</v>
      </c>
      <c r="EN7" s="39">
        <v>0.68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 t="shared" ref="B10:E10" si="15">DATEVALUE($B7+12-B11&amp;"/1/"&amp;B12)</f>
        <v>46388</v>
      </c>
      <c r="C10" s="43">
        <f t="shared" si="15"/>
        <v>46753</v>
      </c>
      <c r="D10" s="43">
        <f t="shared" si="15"/>
        <v>47119</v>
      </c>
      <c r="E10" s="43">
        <f t="shared" si="15"/>
        <v>47484</v>
      </c>
      <c r="F10" s="44">
        <f>DATEVALUE($B7+12-F11&amp;"/1/"&amp;F12)</f>
        <v>47849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108</v>
      </c>
      <c r="E13" t="s">
        <v>108</v>
      </c>
      <c r="F13" t="s">
        <v>109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2021-02-05T03:01:17Z</cp:lastPrinted>
  <dcterms:created xsi:type="dcterms:W3CDTF">2020-12-04T02:06:22Z</dcterms:created>
  <dcterms:modified xsi:type="dcterms:W3CDTF">2021-02-10T01:05:44Z</dcterms:modified>
  <cp:category/>
</cp:coreProperties>
</file>