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4.115.13\新共有フォルダ\6理財班\Ｒ２年度\07公営企業\06 経営比較分析表\20210108_1月定例照会\04 事業毎振分け\140駐車場\"/>
    </mc:Choice>
  </mc:AlternateContent>
  <workbookProtection workbookAlgorithmName="SHA-512" workbookHashValue="+K6dC41jJSbBgNg/pkF+MqqX698oBYKf3ngCTkljHxCJT6KpGThMW4Q6Qjwx0e4VhNs3TZvT3CD14es6/cMPNQ==" workbookSaltValue="lJEPjXuL0PGAXhstFxyD7A==" workbookSpinCount="100000" lockStructure="1"/>
  <bookViews>
    <workbookView xWindow="0" yWindow="0" windowWidth="15360" windowHeight="7635"/>
  </bookViews>
  <sheets>
    <sheet name="法非適用_駐車場整備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88" i="4"/>
  <c r="K88" i="4"/>
  <c r="H88" i="4"/>
  <c r="G88" i="4"/>
  <c r="F88" i="4"/>
  <c r="E88" i="4"/>
  <c r="D88" i="4"/>
  <c r="C88" i="4"/>
  <c r="B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CF10" i="4"/>
  <c r="B10" i="4"/>
  <c r="LJ8" i="4"/>
  <c r="JQ8" i="4"/>
  <c r="HX8" i="4"/>
  <c r="FJ8" i="4"/>
  <c r="DU8" i="4"/>
  <c r="CF8" i="4"/>
  <c r="AQ8" i="4"/>
  <c r="B8" i="4"/>
  <c r="B6" i="4"/>
  <c r="BZ76" i="4" l="1"/>
  <c r="MI76" i="4"/>
  <c r="HJ51" i="4"/>
  <c r="MA30" i="4"/>
  <c r="IT76" i="4"/>
  <c r="CS51" i="4"/>
  <c r="HJ30" i="4"/>
  <c r="CS30" i="4"/>
  <c r="MA51" i="4"/>
  <c r="C11" i="5"/>
  <c r="D11" i="5"/>
  <c r="E11" i="5"/>
  <c r="B11" i="5"/>
  <c r="BK76" i="4" l="1"/>
  <c r="LH51" i="4"/>
  <c r="LT76" i="4"/>
  <c r="GQ51" i="4"/>
  <c r="LH30" i="4"/>
  <c r="IE76" i="4"/>
  <c r="BZ51" i="4"/>
  <c r="GQ30" i="4"/>
  <c r="BZ30" i="4"/>
  <c r="KP76" i="4"/>
  <c r="FE51" i="4"/>
  <c r="HA76" i="4"/>
  <c r="AN51" i="4"/>
  <c r="FE30" i="4"/>
  <c r="AN30" i="4"/>
  <c r="JV30" i="4"/>
  <c r="AG76" i="4"/>
  <c r="JV51" i="4"/>
  <c r="BG30" i="4"/>
  <c r="AV76" i="4"/>
  <c r="KO51" i="4"/>
  <c r="LE76" i="4"/>
  <c r="FX51" i="4"/>
  <c r="KO30" i="4"/>
  <c r="HP76" i="4"/>
  <c r="BG51" i="4"/>
  <c r="FX30" i="4"/>
  <c r="R76" i="4"/>
  <c r="KA76" i="4"/>
  <c r="EL51" i="4"/>
  <c r="JC30" i="4"/>
  <c r="GL76" i="4"/>
  <c r="U51" i="4"/>
  <c r="EL30" i="4"/>
  <c r="JC51" i="4"/>
  <c r="U30" i="4"/>
</calcChain>
</file>

<file path=xl/sharedStrings.xml><?xml version="1.0" encoding="utf-8"?>
<sst xmlns="http://schemas.openxmlformats.org/spreadsheetml/2006/main" count="278" uniqueCount="138">
  <si>
    <t>経営比較分析表（令和元年度決算）</t>
    <rPh sb="8" eb="10">
      <t>レイワ</t>
    </rPh>
    <rPh sb="10" eb="12">
      <t>ガンネン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</si>
  <si>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</si>
  <si>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</si>
  <si>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</si>
  <si>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</si>
  <si>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</si>
  <si>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</si>
  <si>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</si>
  <si>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</si>
  <si>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</si>
  <si>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</si>
  <si>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</si>
  <si>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</si>
  <si>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</si>
  <si>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</si>
  <si>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</si>
  <si>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</si>
  <si>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</si>
  <si>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</si>
  <si>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</si>
  <si>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</si>
  <si>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</si>
  <si>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令和元年度全国平均</t>
    <rPh sb="0" eb="2">
      <t>レイワ</t>
    </rPh>
    <rPh sb="2" eb="4">
      <t>ガンネン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</si>
  <si>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</si>
  <si>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</si>
  <si>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</si>
  <si>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</si>
  <si>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</si>
  <si>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</si>
  <si>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</si>
  <si>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</si>
  <si>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</si>
  <si>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</si>
  <si>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</si>
  <si>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</si>
  <si>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</si>
  <si>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</si>
  <si>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</si>
  <si>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</si>
  <si>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</si>
  <si>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</si>
  <si>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</si>
  <si>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</si>
  <si>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</si>
  <si>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</si>
  <si>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</si>
  <si>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</si>
  <si>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</si>
  <si>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</si>
  <si>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</si>
  <si>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</si>
  <si>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</si>
  <si>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</si>
  <si>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</si>
  <si>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</si>
  <si>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</si>
  <si>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</si>
  <si>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</si>
  <si>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</si>
  <si>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</si>
  <si>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</si>
  <si>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</si>
  <si>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</si>
  <si>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</si>
  <si>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</si>
  <si>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</si>
  <si>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</si>
  <si>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</si>
  <si>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</si>
  <si>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</si>
  <si>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</si>
  <si>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</si>
  <si>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</si>
  <si>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</si>
  <si>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</si>
  <si>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</si>
  <si>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</si>
  <si>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</si>
  <si>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</si>
  <si>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</si>
  <si>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</si>
  <si>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</si>
  <si>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</si>
  <si>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</si>
  <si>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</si>
  <si>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</si>
  <si>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</si>
  <si>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</si>
  <si>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</si>
  <si>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</si>
  <si>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</si>
  <si>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</si>
  <si>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</si>
  <si>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</si>
  <si>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</si>
  <si>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</si>
  <si>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</si>
  <si>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</si>
  <si>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</si>
  <si>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</si>
  <si>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</si>
  <si>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</si>
  <si>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当該値(N)</t>
    <phoneticPr fontId="5"/>
  </si>
  <si>
    <t>当該値(N-2)</t>
    <phoneticPr fontId="5"/>
  </si>
  <si>
    <t>当該値(N-3)</t>
    <phoneticPr fontId="5"/>
  </si>
  <si>
    <t>当該値(N-1)</t>
    <phoneticPr fontId="5"/>
  </si>
  <si>
    <t>当該値(N-3)</t>
    <phoneticPr fontId="5"/>
  </si>
  <si>
    <t>当該値(N-4)</t>
    <phoneticPr fontId="5"/>
  </si>
  <si>
    <t>当該値(N-4)</t>
    <phoneticPr fontId="5"/>
  </si>
  <si>
    <t>当該値(N-1)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</si>
  <si>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</si>
  <si>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</si>
  <si>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</si>
  <si>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</si>
  <si>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</si>
  <si>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</si>
  <si>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千葉県　君津市</t>
  </si>
  <si>
    <t>坂田駐車場</t>
  </si>
  <si>
    <t>法非適用</t>
  </si>
  <si>
    <t>駐車場整備事業</t>
  </si>
  <si>
    <t>-</t>
  </si>
  <si>
    <t>Ａ３Ｂ１</t>
  </si>
  <si>
    <t>非設置</t>
  </si>
  <si>
    <t>該当数値なし</t>
  </si>
  <si>
    <t>都市計画駐車場</t>
  </si>
  <si>
    <t>広場式</t>
  </si>
  <si>
    <t>駅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</si>
  <si>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</si>
  <si>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</si>
  <si>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</si>
  <si>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</si>
  <si>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</si>
  <si>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</si>
  <si>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</si>
  <si>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企業債残高がないため、企業債残高料金収入比率は０％となっている。</t>
    <rPh sb="0" eb="2">
      <t>キギョウ</t>
    </rPh>
    <rPh sb="2" eb="3">
      <t>サイ</t>
    </rPh>
    <rPh sb="3" eb="5">
      <t>ザンダカ</t>
    </rPh>
    <rPh sb="11" eb="13">
      <t>キギョウ</t>
    </rPh>
    <rPh sb="13" eb="14">
      <t>サイ</t>
    </rPh>
    <rPh sb="14" eb="16">
      <t>ザンダカ</t>
    </rPh>
    <rPh sb="16" eb="18">
      <t>リョウキン</t>
    </rPh>
    <rPh sb="18" eb="20">
      <t>シュウニュウ</t>
    </rPh>
    <rPh sb="20" eb="22">
      <t>ヒリツ</t>
    </rPh>
    <phoneticPr fontId="5"/>
  </si>
  <si>
    <t>稼働率は８３．６％と平均値の２８９．２％を下回っている。この理由としては、平均駐車時間が７５０分となっており、１台が長時間駐車を行う当該施設の特徴のためと考えられる。</t>
    <rPh sb="0" eb="2">
      <t>カドウ</t>
    </rPh>
    <rPh sb="2" eb="3">
      <t>リツ</t>
    </rPh>
    <rPh sb="10" eb="13">
      <t>ヘイキンチ</t>
    </rPh>
    <rPh sb="21" eb="23">
      <t>シタマワ</t>
    </rPh>
    <rPh sb="30" eb="32">
      <t>リユウ</t>
    </rPh>
    <rPh sb="37" eb="39">
      <t>ヘイキン</t>
    </rPh>
    <rPh sb="39" eb="41">
      <t>チュウシャ</t>
    </rPh>
    <rPh sb="41" eb="43">
      <t>ジカン</t>
    </rPh>
    <rPh sb="47" eb="48">
      <t>フン</t>
    </rPh>
    <rPh sb="56" eb="57">
      <t>ダイ</t>
    </rPh>
    <rPh sb="58" eb="61">
      <t>チョウジカン</t>
    </rPh>
    <rPh sb="61" eb="63">
      <t>チュウシャ</t>
    </rPh>
    <rPh sb="64" eb="65">
      <t>オコナ</t>
    </rPh>
    <rPh sb="66" eb="68">
      <t>トウガイ</t>
    </rPh>
    <rPh sb="68" eb="70">
      <t>シセツ</t>
    </rPh>
    <rPh sb="71" eb="73">
      <t>トクチョウ</t>
    </rPh>
    <rPh sb="77" eb="78">
      <t>カンガ</t>
    </rPh>
    <phoneticPr fontId="5"/>
  </si>
  <si>
    <t>利用の状況については平均値より低いが、稼働率が低いというわけではなく、収益等の状況からみても、例年黒字が続いている収益性の高い施設となっている。</t>
    <rPh sb="0" eb="2">
      <t>リヨウ</t>
    </rPh>
    <rPh sb="3" eb="5">
      <t>ジョウキョウ</t>
    </rPh>
    <rPh sb="10" eb="13">
      <t>ヘイキンチ</t>
    </rPh>
    <rPh sb="15" eb="16">
      <t>ヒク</t>
    </rPh>
    <rPh sb="19" eb="21">
      <t>カドウ</t>
    </rPh>
    <rPh sb="21" eb="22">
      <t>リツ</t>
    </rPh>
    <rPh sb="23" eb="24">
      <t>ヒク</t>
    </rPh>
    <rPh sb="35" eb="37">
      <t>シュウエキ</t>
    </rPh>
    <rPh sb="37" eb="38">
      <t>トウ</t>
    </rPh>
    <rPh sb="39" eb="41">
      <t>ジョウキョウ</t>
    </rPh>
    <rPh sb="47" eb="49">
      <t>レイネン</t>
    </rPh>
    <rPh sb="49" eb="51">
      <t>クロジ</t>
    </rPh>
    <rPh sb="52" eb="53">
      <t>ツヅ</t>
    </rPh>
    <rPh sb="57" eb="60">
      <t>シュウエキセイ</t>
    </rPh>
    <rPh sb="61" eb="62">
      <t>タカ</t>
    </rPh>
    <rPh sb="63" eb="65">
      <t>シセツ</t>
    </rPh>
    <phoneticPr fontId="5"/>
  </si>
  <si>
    <t xml:space="preserve">収益的収支比率が１００％以上となっているため、単年度黒字が続いている。令和元年度からは、指定管理者制度を収受代行制から全部利用料金制に変更したため、費用を抑制できたので収益的収支比率が向上した。
他会計補助金額も０円となっており、駐車台数一台当たりの他会計補助金額も０円となっている。
売上高GOP比率は９４．０％となっており、平均値である３３．９％を上回っているため、収益に対する利益の割合も高い。
また、EBITDAも２１，５３１千円となっており、平均値の８，２６５千円を上回っているため、収益性が高い施設となっている。
</t>
    <rPh sb="0" eb="2">
      <t>シュウエキ</t>
    </rPh>
    <rPh sb="2" eb="3">
      <t>テキ</t>
    </rPh>
    <rPh sb="3" eb="5">
      <t>シュウシ</t>
    </rPh>
    <rPh sb="5" eb="7">
      <t>ヒリツ</t>
    </rPh>
    <rPh sb="12" eb="14">
      <t>イジョウ</t>
    </rPh>
    <rPh sb="23" eb="26">
      <t>タンネンド</t>
    </rPh>
    <rPh sb="26" eb="28">
      <t>クロジ</t>
    </rPh>
    <rPh sb="29" eb="30">
      <t>ツヅ</t>
    </rPh>
    <rPh sb="35" eb="37">
      <t>レイワ</t>
    </rPh>
    <rPh sb="37" eb="38">
      <t>モト</t>
    </rPh>
    <rPh sb="38" eb="40">
      <t>ネンド</t>
    </rPh>
    <rPh sb="44" eb="46">
      <t>シテイ</t>
    </rPh>
    <rPh sb="46" eb="49">
      <t>カンリシャ</t>
    </rPh>
    <rPh sb="49" eb="51">
      <t>セイド</t>
    </rPh>
    <rPh sb="52" eb="54">
      <t>シュウジュ</t>
    </rPh>
    <rPh sb="54" eb="56">
      <t>ダイコウ</t>
    </rPh>
    <rPh sb="56" eb="57">
      <t>セイ</t>
    </rPh>
    <rPh sb="59" eb="61">
      <t>ゼンブ</t>
    </rPh>
    <rPh sb="61" eb="63">
      <t>リヨウ</t>
    </rPh>
    <rPh sb="63" eb="65">
      <t>リョウキン</t>
    </rPh>
    <rPh sb="65" eb="66">
      <t>セイ</t>
    </rPh>
    <rPh sb="67" eb="69">
      <t>ヘンコウ</t>
    </rPh>
    <rPh sb="74" eb="76">
      <t>ヒヨウ</t>
    </rPh>
    <rPh sb="77" eb="79">
      <t>ヨクセイ</t>
    </rPh>
    <rPh sb="84" eb="87">
      <t>シュウエキテキ</t>
    </rPh>
    <rPh sb="87" eb="89">
      <t>シュウシ</t>
    </rPh>
    <rPh sb="89" eb="91">
      <t>ヒリツ</t>
    </rPh>
    <rPh sb="92" eb="94">
      <t>コウジョウ</t>
    </rPh>
    <rPh sb="98" eb="99">
      <t>タ</t>
    </rPh>
    <rPh sb="99" eb="101">
      <t>カイケイ</t>
    </rPh>
    <rPh sb="101" eb="103">
      <t>ホジョ</t>
    </rPh>
    <rPh sb="103" eb="105">
      <t>キンガク</t>
    </rPh>
    <rPh sb="107" eb="108">
      <t>エン</t>
    </rPh>
    <rPh sb="115" eb="117">
      <t>チュウシャ</t>
    </rPh>
    <rPh sb="117" eb="119">
      <t>ダイスウ</t>
    </rPh>
    <rPh sb="119" eb="121">
      <t>イチダイ</t>
    </rPh>
    <rPh sb="121" eb="122">
      <t>ア</t>
    </rPh>
    <rPh sb="125" eb="126">
      <t>タ</t>
    </rPh>
    <rPh sb="126" eb="128">
      <t>カイケイ</t>
    </rPh>
    <rPh sb="128" eb="130">
      <t>ホジョ</t>
    </rPh>
    <rPh sb="130" eb="132">
      <t>キンガク</t>
    </rPh>
    <rPh sb="134" eb="135">
      <t>エン</t>
    </rPh>
    <rPh sb="143" eb="145">
      <t>ウリアゲ</t>
    </rPh>
    <rPh sb="145" eb="146">
      <t>タカ</t>
    </rPh>
    <rPh sb="149" eb="151">
      <t>ヒリツ</t>
    </rPh>
    <rPh sb="164" eb="167">
      <t>ヘイキンチ</t>
    </rPh>
    <rPh sb="176" eb="178">
      <t>ウワマワ</t>
    </rPh>
    <rPh sb="185" eb="187">
      <t>シュウエキ</t>
    </rPh>
    <rPh sb="188" eb="189">
      <t>タイ</t>
    </rPh>
    <rPh sb="191" eb="193">
      <t>リエキ</t>
    </rPh>
    <rPh sb="194" eb="196">
      <t>ワリアイ</t>
    </rPh>
    <rPh sb="197" eb="198">
      <t>タカ</t>
    </rPh>
    <rPh sb="217" eb="218">
      <t>セン</t>
    </rPh>
    <rPh sb="218" eb="219">
      <t>エン</t>
    </rPh>
    <rPh sb="226" eb="229">
      <t>ヘイキンチ</t>
    </rPh>
    <rPh sb="235" eb="237">
      <t>センエン</t>
    </rPh>
    <rPh sb="238" eb="240">
      <t>ウワマワ</t>
    </rPh>
    <rPh sb="247" eb="250">
      <t>シュウエキセイ</t>
    </rPh>
    <rPh sb="251" eb="252">
      <t>タカ</t>
    </rPh>
    <rPh sb="253" eb="255">
      <t>シセツ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</si>
</sst>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398</c:v>
                </c:pt>
                <c:pt idx="1">
                  <c:v>429</c:v>
                </c:pt>
                <c:pt idx="2">
                  <c:v>381.9</c:v>
                </c:pt>
                <c:pt idx="3">
                  <c:v>384.5</c:v>
                </c:pt>
                <c:pt idx="4">
                  <c:v>1642.3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CC-4A49-A151-A5D29E9E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419.4</c:v>
                </c:pt>
                <c:pt idx="1">
                  <c:v>371</c:v>
                </c:pt>
                <c:pt idx="2">
                  <c:v>509.2</c:v>
                </c:pt>
                <c:pt idx="3">
                  <c:v>378.1</c:v>
                </c:pt>
                <c:pt idx="4">
                  <c:v>756.6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CC-4A49-A151-A5D29E9EB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5-4CD6-9240-F1C6CA295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70.5</c:v>
                </c:pt>
                <c:pt idx="1">
                  <c:v>59.2</c:v>
                </c:pt>
                <c:pt idx="2">
                  <c:v>62.4</c:v>
                </c:pt>
                <c:pt idx="3">
                  <c:v>83.1</c:v>
                </c:pt>
                <c:pt idx="4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35-4CD6-9240-F1C6CA2953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F0E5-4015-A5C6-31B80D4E8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015-A5C6-31B80D4E82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28DB-49B6-B94E-A4A3EB515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DB-49B6-B94E-A4A3EB5152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DF-4956-B9E5-0BC41294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3.2</c:v>
                </c:pt>
                <c:pt idx="1">
                  <c:v>2.9</c:v>
                </c:pt>
                <c:pt idx="2">
                  <c:v>6</c:v>
                </c:pt>
                <c:pt idx="3">
                  <c:v>3.8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F-4956-B9E5-0BC412943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E-49DA-8D92-38E8F873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22</c:v>
                </c:pt>
                <c:pt idx="1">
                  <c:v>16</c:v>
                </c:pt>
                <c:pt idx="2">
                  <c:v>21</c:v>
                </c:pt>
                <c:pt idx="3">
                  <c:v>17</c:v>
                </c:pt>
                <c:pt idx="4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E-49DA-8D92-38E8F8733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89.2</c:v>
                </c:pt>
                <c:pt idx="1">
                  <c:v>93.2</c:v>
                </c:pt>
                <c:pt idx="2">
                  <c:v>88.8</c:v>
                </c:pt>
                <c:pt idx="3">
                  <c:v>89.2</c:v>
                </c:pt>
                <c:pt idx="4">
                  <c:v>83.6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5-4B1E-AA6F-A1303BEF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269</c:v>
                </c:pt>
                <c:pt idx="1">
                  <c:v>276.60000000000002</c:v>
                </c:pt>
                <c:pt idx="2">
                  <c:v>274.8</c:v>
                </c:pt>
                <c:pt idx="3">
                  <c:v>275.5</c:v>
                </c:pt>
                <c:pt idx="4">
                  <c:v>289.2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5-4B1E-AA6F-A1303BEFA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74.900000000000006</c:v>
                </c:pt>
                <c:pt idx="1">
                  <c:v>76.7</c:v>
                </c:pt>
                <c:pt idx="2">
                  <c:v>73.8</c:v>
                </c:pt>
                <c:pt idx="3">
                  <c:v>74</c:v>
                </c:pt>
                <c:pt idx="4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D-44C1-82A6-4D0A9674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38.200000000000003</c:v>
                </c:pt>
                <c:pt idx="1">
                  <c:v>34.6</c:v>
                </c:pt>
                <c:pt idx="2">
                  <c:v>37.6</c:v>
                </c:pt>
                <c:pt idx="3">
                  <c:v>30.2</c:v>
                </c:pt>
                <c:pt idx="4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DD-44C1-82A6-4D0A96745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H27</c:v>
                </c:pt>
                <c:pt idx="1">
                  <c:v>H28</c:v>
                </c:pt>
                <c:pt idx="2">
                  <c:v>H29</c:v>
                </c:pt>
                <c:pt idx="3">
                  <c:v>H30</c:v>
                </c:pt>
                <c:pt idx="4">
                  <c:v>R01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23747</c:v>
                </c:pt>
                <c:pt idx="1">
                  <c:v>25748</c:v>
                </c:pt>
                <c:pt idx="2">
                  <c:v>21526</c:v>
                </c:pt>
                <c:pt idx="3">
                  <c:v>21900</c:v>
                </c:pt>
                <c:pt idx="4">
                  <c:v>21531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B7-4C2C-A5FB-5615BCE7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6967</c:v>
                </c:pt>
                <c:pt idx="1">
                  <c:v>7138</c:v>
                </c:pt>
                <c:pt idx="2">
                  <c:v>8131</c:v>
                </c:pt>
                <c:pt idx="3">
                  <c:v>8076</c:v>
                </c:pt>
                <c:pt idx="4">
                  <c:v>8265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7-4C2C-A5FB-5615BCE7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【14,290】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【619.1】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【425.4】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zoomScale="85" zoomScaleNormal="85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千葉県君津市　坂田駐車場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Ａ３Ｂ１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駅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7429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124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41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250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100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137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H27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H28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H29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H30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R01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H27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H28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H29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H30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R01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H27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H28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H29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H30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R01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398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429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381.9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384.5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1642.3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89.2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93.2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88.8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89.2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83.6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419.4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371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509.2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378.1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756.6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3.2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2.9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6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3.8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2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269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276.60000000000002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274.8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275.5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289.2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134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H27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H28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H29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H30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R01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H27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H28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H29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H30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R01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H27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H28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H29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H30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R01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>
        <f>データ!AU7</f>
        <v>0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>
        <f>データ!AV7</f>
        <v>0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74.900000000000006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76.7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73.8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74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94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23747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25748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21526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21900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21531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22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16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21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17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15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38.200000000000003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34.6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37.6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30.2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33.9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6967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7138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8131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8076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8265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289742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H27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H28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H29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H30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R01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6870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H27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H28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H29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H30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R01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H27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H28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H29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H30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R01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70.5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59.2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62.4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83.1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54.7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【619.1】</v>
      </c>
      <c r="C88" s="46" t="str">
        <f>データ!AT6</f>
        <v>【2.3】</v>
      </c>
      <c r="D88" s="46" t="str">
        <f>データ!BE6</f>
        <v>【17】</v>
      </c>
      <c r="E88" s="46" t="str">
        <f>データ!DU6</f>
        <v>【205.9】</v>
      </c>
      <c r="F88" s="46" t="str">
        <f>データ!BP6</f>
        <v>【20.8】</v>
      </c>
      <c r="G88" s="46" t="str">
        <f>データ!CA6</f>
        <v>【14,290】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【425.4】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QxojUzMbndTO4zqN8YcSjT8sO3RQJJ7SOKQRwR4JETSGxeEx0++tpzqgINSpuUhuFBOmnILKRr35MvuvqN3BKg==" saltValue="PJmIdbpilsa4JGHaI7gJjA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37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101</v>
      </c>
      <c r="AM5" s="59" t="s">
        <v>92</v>
      </c>
      <c r="AN5" s="59" t="s">
        <v>102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89</v>
      </c>
      <c r="AV5" s="59" t="s">
        <v>90</v>
      </c>
      <c r="AW5" s="59" t="s">
        <v>103</v>
      </c>
      <c r="AX5" s="59" t="s">
        <v>92</v>
      </c>
      <c r="AY5" s="59" t="s">
        <v>93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89</v>
      </c>
      <c r="BG5" s="59" t="s">
        <v>104</v>
      </c>
      <c r="BH5" s="59" t="s">
        <v>91</v>
      </c>
      <c r="BI5" s="59" t="s">
        <v>105</v>
      </c>
      <c r="BJ5" s="59" t="s">
        <v>93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106</v>
      </c>
      <c r="BS5" s="59" t="s">
        <v>103</v>
      </c>
      <c r="BT5" s="59" t="s">
        <v>92</v>
      </c>
      <c r="BU5" s="59" t="s">
        <v>102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107</v>
      </c>
      <c r="CC5" s="59" t="s">
        <v>90</v>
      </c>
      <c r="CD5" s="59" t="s">
        <v>91</v>
      </c>
      <c r="CE5" s="59" t="s">
        <v>92</v>
      </c>
      <c r="CF5" s="59" t="s">
        <v>93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89</v>
      </c>
      <c r="CP5" s="59" t="s">
        <v>90</v>
      </c>
      <c r="CQ5" s="59" t="s">
        <v>101</v>
      </c>
      <c r="CR5" s="59" t="s">
        <v>92</v>
      </c>
      <c r="CS5" s="59" t="s">
        <v>93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108</v>
      </c>
      <c r="DA5" s="59" t="s">
        <v>90</v>
      </c>
      <c r="DB5" s="59" t="s">
        <v>103</v>
      </c>
      <c r="DC5" s="59" t="s">
        <v>109</v>
      </c>
      <c r="DD5" s="59" t="s">
        <v>102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90</v>
      </c>
      <c r="DM5" s="59" t="s">
        <v>91</v>
      </c>
      <c r="DN5" s="59" t="s">
        <v>92</v>
      </c>
      <c r="DO5" s="59" t="s">
        <v>110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111</v>
      </c>
      <c r="B6" s="60">
        <f>B8</f>
        <v>2019</v>
      </c>
      <c r="C6" s="60">
        <f t="shared" ref="C6:X6" si="1">C8</f>
        <v>122254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1</v>
      </c>
      <c r="H6" s="60" t="str">
        <f>SUBSTITUTE(H8,"　","")</f>
        <v>千葉県君津市</v>
      </c>
      <c r="I6" s="60" t="str">
        <f t="shared" si="1"/>
        <v>坂田駐車場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Ａ３Ｂ１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都市計画駐車場</v>
      </c>
      <c r="Q6" s="62" t="str">
        <f t="shared" si="1"/>
        <v>広場式</v>
      </c>
      <c r="R6" s="63">
        <f t="shared" si="1"/>
        <v>41</v>
      </c>
      <c r="S6" s="62" t="str">
        <f t="shared" si="1"/>
        <v>駅</v>
      </c>
      <c r="T6" s="62" t="str">
        <f t="shared" si="1"/>
        <v>無</v>
      </c>
      <c r="U6" s="63">
        <f t="shared" si="1"/>
        <v>7429</v>
      </c>
      <c r="V6" s="63">
        <f t="shared" si="1"/>
        <v>250</v>
      </c>
      <c r="W6" s="63">
        <f t="shared" si="1"/>
        <v>100</v>
      </c>
      <c r="X6" s="62" t="str">
        <f t="shared" si="1"/>
        <v>利用料金制</v>
      </c>
      <c r="Y6" s="64">
        <f>IF(Y8="-",NA(),Y8)</f>
        <v>398</v>
      </c>
      <c r="Z6" s="64">
        <f t="shared" ref="Z6:AH6" si="2">IF(Z8="-",NA(),Z8)</f>
        <v>429</v>
      </c>
      <c r="AA6" s="64">
        <f t="shared" si="2"/>
        <v>381.9</v>
      </c>
      <c r="AB6" s="64">
        <f t="shared" si="2"/>
        <v>384.5</v>
      </c>
      <c r="AC6" s="64">
        <f t="shared" si="2"/>
        <v>1642.3</v>
      </c>
      <c r="AD6" s="64">
        <f t="shared" si="2"/>
        <v>419.4</v>
      </c>
      <c r="AE6" s="64">
        <f t="shared" si="2"/>
        <v>371</v>
      </c>
      <c r="AF6" s="64">
        <f t="shared" si="2"/>
        <v>509.2</v>
      </c>
      <c r="AG6" s="64">
        <f t="shared" si="2"/>
        <v>378.1</v>
      </c>
      <c r="AH6" s="64">
        <f t="shared" si="2"/>
        <v>756.6</v>
      </c>
      <c r="AI6" s="61" t="str">
        <f>IF(AI8="-","",IF(AI8="-","【-】","【"&amp;SUBSTITUTE(TEXT(AI8,"#,##0.0"),"-","△")&amp;"】"))</f>
        <v>【619.1】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3.2</v>
      </c>
      <c r="AP6" s="64">
        <f t="shared" si="3"/>
        <v>2.9</v>
      </c>
      <c r="AQ6" s="64">
        <f t="shared" si="3"/>
        <v>6</v>
      </c>
      <c r="AR6" s="64">
        <f t="shared" si="3"/>
        <v>3.8</v>
      </c>
      <c r="AS6" s="64">
        <f t="shared" si="3"/>
        <v>2</v>
      </c>
      <c r="AT6" s="61" t="str">
        <f>IF(AT8="-","",IF(AT8="-","【-】","【"&amp;SUBSTITUTE(TEXT(AT8,"#,##0.0"),"-","△")&amp;"】"))</f>
        <v>【2.3】</v>
      </c>
      <c r="AU6" s="65">
        <f>IF(AU8="-",NA(),AU8)</f>
        <v>0</v>
      </c>
      <c r="AV6" s="65">
        <f t="shared" ref="AV6:BD6" si="4">IF(AV8="-",NA(),AV8)</f>
        <v>0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22</v>
      </c>
      <c r="BA6" s="65">
        <f t="shared" si="4"/>
        <v>16</v>
      </c>
      <c r="BB6" s="65">
        <f t="shared" si="4"/>
        <v>21</v>
      </c>
      <c r="BC6" s="65">
        <f t="shared" si="4"/>
        <v>17</v>
      </c>
      <c r="BD6" s="65">
        <f t="shared" si="4"/>
        <v>15</v>
      </c>
      <c r="BE6" s="63" t="str">
        <f>IF(BE8="-","",IF(BE8="-","【-】","【"&amp;SUBSTITUTE(TEXT(BE8,"#,##0"),"-","△")&amp;"】"))</f>
        <v>【17】</v>
      </c>
      <c r="BF6" s="64">
        <f>IF(BF8="-",NA(),BF8)</f>
        <v>74.900000000000006</v>
      </c>
      <c r="BG6" s="64">
        <f t="shared" ref="BG6:BO6" si="5">IF(BG8="-",NA(),BG8)</f>
        <v>76.7</v>
      </c>
      <c r="BH6" s="64">
        <f t="shared" si="5"/>
        <v>73.8</v>
      </c>
      <c r="BI6" s="64">
        <f t="shared" si="5"/>
        <v>74</v>
      </c>
      <c r="BJ6" s="64">
        <f t="shared" si="5"/>
        <v>94</v>
      </c>
      <c r="BK6" s="64">
        <f t="shared" si="5"/>
        <v>38.200000000000003</v>
      </c>
      <c r="BL6" s="64">
        <f t="shared" si="5"/>
        <v>34.6</v>
      </c>
      <c r="BM6" s="64">
        <f t="shared" si="5"/>
        <v>37.6</v>
      </c>
      <c r="BN6" s="64">
        <f t="shared" si="5"/>
        <v>30.2</v>
      </c>
      <c r="BO6" s="64">
        <f t="shared" si="5"/>
        <v>33.9</v>
      </c>
      <c r="BP6" s="61" t="str">
        <f>IF(BP8="-","",IF(BP8="-","【-】","【"&amp;SUBSTITUTE(TEXT(BP8,"#,##0.0"),"-","△")&amp;"】"))</f>
        <v>【20.8】</v>
      </c>
      <c r="BQ6" s="65">
        <f>IF(BQ8="-",NA(),BQ8)</f>
        <v>23747</v>
      </c>
      <c r="BR6" s="65">
        <f t="shared" ref="BR6:BZ6" si="6">IF(BR8="-",NA(),BR8)</f>
        <v>25748</v>
      </c>
      <c r="BS6" s="65">
        <f t="shared" si="6"/>
        <v>21526</v>
      </c>
      <c r="BT6" s="65">
        <f t="shared" si="6"/>
        <v>21900</v>
      </c>
      <c r="BU6" s="65">
        <f t="shared" si="6"/>
        <v>21531</v>
      </c>
      <c r="BV6" s="65">
        <f t="shared" si="6"/>
        <v>6967</v>
      </c>
      <c r="BW6" s="65">
        <f t="shared" si="6"/>
        <v>7138</v>
      </c>
      <c r="BX6" s="65">
        <f t="shared" si="6"/>
        <v>8131</v>
      </c>
      <c r="BY6" s="65">
        <f t="shared" si="6"/>
        <v>8076</v>
      </c>
      <c r="BZ6" s="65">
        <f t="shared" si="6"/>
        <v>8265</v>
      </c>
      <c r="CA6" s="63" t="str">
        <f>IF(CA8="-","",IF(CA8="-","【-】","【"&amp;SUBSTITUTE(TEXT(CA8,"#,##0"),"-","△")&amp;"】"))</f>
        <v>【14,290】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112</v>
      </c>
      <c r="CM6" s="63">
        <f t="shared" ref="CM6:CN6" si="7">CM8</f>
        <v>289742</v>
      </c>
      <c r="CN6" s="63">
        <f t="shared" si="7"/>
        <v>6870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113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70.5</v>
      </c>
      <c r="DF6" s="64">
        <f t="shared" si="8"/>
        <v>59.2</v>
      </c>
      <c r="DG6" s="64">
        <f t="shared" si="8"/>
        <v>62.4</v>
      </c>
      <c r="DH6" s="64">
        <f t="shared" si="8"/>
        <v>83.1</v>
      </c>
      <c r="DI6" s="64">
        <f t="shared" si="8"/>
        <v>54.7</v>
      </c>
      <c r="DJ6" s="61" t="str">
        <f>IF(DJ8="-","",IF(DJ8="-","【-】","【"&amp;SUBSTITUTE(TEXT(DJ8,"#,##0.0"),"-","△")&amp;"】"))</f>
        <v>【425.4】</v>
      </c>
      <c r="DK6" s="64">
        <f>IF(DK8="-",NA(),DK8)</f>
        <v>89.2</v>
      </c>
      <c r="DL6" s="64">
        <f t="shared" ref="DL6:DT6" si="9">IF(DL8="-",NA(),DL8)</f>
        <v>93.2</v>
      </c>
      <c r="DM6" s="64">
        <f t="shared" si="9"/>
        <v>88.8</v>
      </c>
      <c r="DN6" s="64">
        <f t="shared" si="9"/>
        <v>89.2</v>
      </c>
      <c r="DO6" s="64">
        <f t="shared" si="9"/>
        <v>83.6</v>
      </c>
      <c r="DP6" s="64">
        <f t="shared" si="9"/>
        <v>269</v>
      </c>
      <c r="DQ6" s="64">
        <f t="shared" si="9"/>
        <v>276.60000000000002</v>
      </c>
      <c r="DR6" s="64">
        <f t="shared" si="9"/>
        <v>274.8</v>
      </c>
      <c r="DS6" s="64">
        <f t="shared" si="9"/>
        <v>275.5</v>
      </c>
      <c r="DT6" s="64">
        <f t="shared" si="9"/>
        <v>289.2</v>
      </c>
      <c r="DU6" s="61" t="str">
        <f>IF(DU8="-","",IF(DU8="-","【-】","【"&amp;SUBSTITUTE(TEXT(DU8,"#,##0.0"),"-","△")&amp;"】"))</f>
        <v>【205.9】</v>
      </c>
    </row>
    <row r="7" spans="1:125" s="66" customFormat="1" x14ac:dyDescent="0.15">
      <c r="A7" s="49" t="s">
        <v>114</v>
      </c>
      <c r="B7" s="60">
        <f t="shared" ref="B7:X7" si="10">B8</f>
        <v>2019</v>
      </c>
      <c r="C7" s="60">
        <f t="shared" si="10"/>
        <v>122254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1</v>
      </c>
      <c r="H7" s="60" t="str">
        <f t="shared" si="10"/>
        <v>千葉県　君津市</v>
      </c>
      <c r="I7" s="60" t="str">
        <f t="shared" si="10"/>
        <v>坂田駐車場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Ａ３Ｂ１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都市計画駐車場</v>
      </c>
      <c r="Q7" s="62" t="str">
        <f t="shared" si="10"/>
        <v>広場式</v>
      </c>
      <c r="R7" s="63">
        <f t="shared" si="10"/>
        <v>41</v>
      </c>
      <c r="S7" s="62" t="str">
        <f t="shared" si="10"/>
        <v>駅</v>
      </c>
      <c r="T7" s="62" t="str">
        <f t="shared" si="10"/>
        <v>無</v>
      </c>
      <c r="U7" s="63">
        <f t="shared" si="10"/>
        <v>7429</v>
      </c>
      <c r="V7" s="63">
        <f t="shared" si="10"/>
        <v>250</v>
      </c>
      <c r="W7" s="63">
        <f t="shared" si="10"/>
        <v>100</v>
      </c>
      <c r="X7" s="62" t="str">
        <f t="shared" si="10"/>
        <v>利用料金制</v>
      </c>
      <c r="Y7" s="64">
        <f>Y8</f>
        <v>398</v>
      </c>
      <c r="Z7" s="64">
        <f t="shared" ref="Z7:AH7" si="11">Z8</f>
        <v>429</v>
      </c>
      <c r="AA7" s="64">
        <f t="shared" si="11"/>
        <v>381.9</v>
      </c>
      <c r="AB7" s="64">
        <f t="shared" si="11"/>
        <v>384.5</v>
      </c>
      <c r="AC7" s="64">
        <f t="shared" si="11"/>
        <v>1642.3</v>
      </c>
      <c r="AD7" s="64">
        <f t="shared" si="11"/>
        <v>419.4</v>
      </c>
      <c r="AE7" s="64">
        <f t="shared" si="11"/>
        <v>371</v>
      </c>
      <c r="AF7" s="64">
        <f t="shared" si="11"/>
        <v>509.2</v>
      </c>
      <c r="AG7" s="64">
        <f t="shared" si="11"/>
        <v>378.1</v>
      </c>
      <c r="AH7" s="64">
        <f t="shared" si="11"/>
        <v>756.6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3.2</v>
      </c>
      <c r="AP7" s="64">
        <f t="shared" si="12"/>
        <v>2.9</v>
      </c>
      <c r="AQ7" s="64">
        <f t="shared" si="12"/>
        <v>6</v>
      </c>
      <c r="AR7" s="64">
        <f t="shared" si="12"/>
        <v>3.8</v>
      </c>
      <c r="AS7" s="64">
        <f t="shared" si="12"/>
        <v>2</v>
      </c>
      <c r="AT7" s="61"/>
      <c r="AU7" s="65">
        <f>AU8</f>
        <v>0</v>
      </c>
      <c r="AV7" s="65">
        <f t="shared" ref="AV7:BD7" si="13">AV8</f>
        <v>0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22</v>
      </c>
      <c r="BA7" s="65">
        <f t="shared" si="13"/>
        <v>16</v>
      </c>
      <c r="BB7" s="65">
        <f t="shared" si="13"/>
        <v>21</v>
      </c>
      <c r="BC7" s="65">
        <f t="shared" si="13"/>
        <v>17</v>
      </c>
      <c r="BD7" s="65">
        <f t="shared" si="13"/>
        <v>15</v>
      </c>
      <c r="BE7" s="63"/>
      <c r="BF7" s="64">
        <f>BF8</f>
        <v>74.900000000000006</v>
      </c>
      <c r="BG7" s="64">
        <f t="shared" ref="BG7:BO7" si="14">BG8</f>
        <v>76.7</v>
      </c>
      <c r="BH7" s="64">
        <f t="shared" si="14"/>
        <v>73.8</v>
      </c>
      <c r="BI7" s="64">
        <f t="shared" si="14"/>
        <v>74</v>
      </c>
      <c r="BJ7" s="64">
        <f t="shared" si="14"/>
        <v>94</v>
      </c>
      <c r="BK7" s="64">
        <f t="shared" si="14"/>
        <v>38.200000000000003</v>
      </c>
      <c r="BL7" s="64">
        <f t="shared" si="14"/>
        <v>34.6</v>
      </c>
      <c r="BM7" s="64">
        <f t="shared" si="14"/>
        <v>37.6</v>
      </c>
      <c r="BN7" s="64">
        <f t="shared" si="14"/>
        <v>30.2</v>
      </c>
      <c r="BO7" s="64">
        <f t="shared" si="14"/>
        <v>33.9</v>
      </c>
      <c r="BP7" s="61"/>
      <c r="BQ7" s="65">
        <f>BQ8</f>
        <v>23747</v>
      </c>
      <c r="BR7" s="65">
        <f t="shared" ref="BR7:BZ7" si="15">BR8</f>
        <v>25748</v>
      </c>
      <c r="BS7" s="65">
        <f t="shared" si="15"/>
        <v>21526</v>
      </c>
      <c r="BT7" s="65">
        <f t="shared" si="15"/>
        <v>21900</v>
      </c>
      <c r="BU7" s="65">
        <f t="shared" si="15"/>
        <v>21531</v>
      </c>
      <c r="BV7" s="65">
        <f t="shared" si="15"/>
        <v>6967</v>
      </c>
      <c r="BW7" s="65">
        <f t="shared" si="15"/>
        <v>7138</v>
      </c>
      <c r="BX7" s="65">
        <f t="shared" si="15"/>
        <v>8131</v>
      </c>
      <c r="BY7" s="65">
        <f t="shared" si="15"/>
        <v>8076</v>
      </c>
      <c r="BZ7" s="65">
        <f t="shared" si="15"/>
        <v>8265</v>
      </c>
      <c r="CA7" s="63"/>
      <c r="CB7" s="64" t="s">
        <v>115</v>
      </c>
      <c r="CC7" s="64" t="s">
        <v>115</v>
      </c>
      <c r="CD7" s="64" t="s">
        <v>115</v>
      </c>
      <c r="CE7" s="64" t="s">
        <v>115</v>
      </c>
      <c r="CF7" s="64" t="s">
        <v>115</v>
      </c>
      <c r="CG7" s="64" t="s">
        <v>115</v>
      </c>
      <c r="CH7" s="64" t="s">
        <v>115</v>
      </c>
      <c r="CI7" s="64" t="s">
        <v>115</v>
      </c>
      <c r="CJ7" s="64" t="s">
        <v>115</v>
      </c>
      <c r="CK7" s="64" t="s">
        <v>112</v>
      </c>
      <c r="CL7" s="61"/>
      <c r="CM7" s="63">
        <f>CM8</f>
        <v>289742</v>
      </c>
      <c r="CN7" s="63">
        <f>CN8</f>
        <v>6870</v>
      </c>
      <c r="CO7" s="64" t="s">
        <v>115</v>
      </c>
      <c r="CP7" s="64" t="s">
        <v>115</v>
      </c>
      <c r="CQ7" s="64" t="s">
        <v>115</v>
      </c>
      <c r="CR7" s="64" t="s">
        <v>115</v>
      </c>
      <c r="CS7" s="64" t="s">
        <v>115</v>
      </c>
      <c r="CT7" s="64" t="s">
        <v>115</v>
      </c>
      <c r="CU7" s="64" t="s">
        <v>115</v>
      </c>
      <c r="CV7" s="64" t="s">
        <v>115</v>
      </c>
      <c r="CW7" s="64" t="s">
        <v>115</v>
      </c>
      <c r="CX7" s="64" t="s">
        <v>112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70.5</v>
      </c>
      <c r="DF7" s="64">
        <f t="shared" si="16"/>
        <v>59.2</v>
      </c>
      <c r="DG7" s="64">
        <f t="shared" si="16"/>
        <v>62.4</v>
      </c>
      <c r="DH7" s="64">
        <f t="shared" si="16"/>
        <v>83.1</v>
      </c>
      <c r="DI7" s="64">
        <f t="shared" si="16"/>
        <v>54.7</v>
      </c>
      <c r="DJ7" s="61"/>
      <c r="DK7" s="64">
        <f>DK8</f>
        <v>89.2</v>
      </c>
      <c r="DL7" s="64">
        <f t="shared" ref="DL7:DT7" si="17">DL8</f>
        <v>93.2</v>
      </c>
      <c r="DM7" s="64">
        <f t="shared" si="17"/>
        <v>88.8</v>
      </c>
      <c r="DN7" s="64">
        <f t="shared" si="17"/>
        <v>89.2</v>
      </c>
      <c r="DO7" s="64">
        <f t="shared" si="17"/>
        <v>83.6</v>
      </c>
      <c r="DP7" s="64">
        <f t="shared" si="17"/>
        <v>269</v>
      </c>
      <c r="DQ7" s="64">
        <f t="shared" si="17"/>
        <v>276.60000000000002</v>
      </c>
      <c r="DR7" s="64">
        <f t="shared" si="17"/>
        <v>274.8</v>
      </c>
      <c r="DS7" s="64">
        <f t="shared" si="17"/>
        <v>275.5</v>
      </c>
      <c r="DT7" s="64">
        <f t="shared" si="17"/>
        <v>289.2</v>
      </c>
      <c r="DU7" s="61"/>
    </row>
    <row r="8" spans="1:125" s="66" customFormat="1" x14ac:dyDescent="0.15">
      <c r="A8" s="49"/>
      <c r="B8" s="67">
        <v>2019</v>
      </c>
      <c r="C8" s="67">
        <v>122254</v>
      </c>
      <c r="D8" s="67">
        <v>47</v>
      </c>
      <c r="E8" s="67">
        <v>14</v>
      </c>
      <c r="F8" s="67">
        <v>0</v>
      </c>
      <c r="G8" s="67">
        <v>1</v>
      </c>
      <c r="H8" s="67" t="s">
        <v>116</v>
      </c>
      <c r="I8" s="67" t="s">
        <v>117</v>
      </c>
      <c r="J8" s="67" t="s">
        <v>118</v>
      </c>
      <c r="K8" s="67" t="s">
        <v>119</v>
      </c>
      <c r="L8" s="67" t="s">
        <v>120</v>
      </c>
      <c r="M8" s="67" t="s">
        <v>121</v>
      </c>
      <c r="N8" s="67" t="s">
        <v>122</v>
      </c>
      <c r="O8" s="68" t="s">
        <v>123</v>
      </c>
      <c r="P8" s="69" t="s">
        <v>124</v>
      </c>
      <c r="Q8" s="69" t="s">
        <v>125</v>
      </c>
      <c r="R8" s="70">
        <v>41</v>
      </c>
      <c r="S8" s="69" t="s">
        <v>126</v>
      </c>
      <c r="T8" s="69" t="s">
        <v>127</v>
      </c>
      <c r="U8" s="70">
        <v>7429</v>
      </c>
      <c r="V8" s="70">
        <v>250</v>
      </c>
      <c r="W8" s="70">
        <v>100</v>
      </c>
      <c r="X8" s="69" t="s">
        <v>128</v>
      </c>
      <c r="Y8" s="71">
        <v>398</v>
      </c>
      <c r="Z8" s="71">
        <v>429</v>
      </c>
      <c r="AA8" s="71">
        <v>381.9</v>
      </c>
      <c r="AB8" s="71">
        <v>384.5</v>
      </c>
      <c r="AC8" s="71">
        <v>1642.3</v>
      </c>
      <c r="AD8" s="71">
        <v>419.4</v>
      </c>
      <c r="AE8" s="71">
        <v>371</v>
      </c>
      <c r="AF8" s="71">
        <v>509.2</v>
      </c>
      <c r="AG8" s="71">
        <v>378.1</v>
      </c>
      <c r="AH8" s="71">
        <v>756.6</v>
      </c>
      <c r="AI8" s="68">
        <v>619.1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3.2</v>
      </c>
      <c r="AP8" s="71">
        <v>2.9</v>
      </c>
      <c r="AQ8" s="71">
        <v>6</v>
      </c>
      <c r="AR8" s="71">
        <v>3.8</v>
      </c>
      <c r="AS8" s="71">
        <v>2</v>
      </c>
      <c r="AT8" s="68">
        <v>2.2999999999999998</v>
      </c>
      <c r="AU8" s="72">
        <v>0</v>
      </c>
      <c r="AV8" s="72">
        <v>0</v>
      </c>
      <c r="AW8" s="72">
        <v>0</v>
      </c>
      <c r="AX8" s="72">
        <v>0</v>
      </c>
      <c r="AY8" s="72">
        <v>0</v>
      </c>
      <c r="AZ8" s="72">
        <v>22</v>
      </c>
      <c r="BA8" s="72">
        <v>16</v>
      </c>
      <c r="BB8" s="72">
        <v>21</v>
      </c>
      <c r="BC8" s="72">
        <v>17</v>
      </c>
      <c r="BD8" s="72">
        <v>15</v>
      </c>
      <c r="BE8" s="72">
        <v>17</v>
      </c>
      <c r="BF8" s="71">
        <v>74.900000000000006</v>
      </c>
      <c r="BG8" s="71">
        <v>76.7</v>
      </c>
      <c r="BH8" s="71">
        <v>73.8</v>
      </c>
      <c r="BI8" s="71">
        <v>74</v>
      </c>
      <c r="BJ8" s="71">
        <v>94</v>
      </c>
      <c r="BK8" s="71">
        <v>38.200000000000003</v>
      </c>
      <c r="BL8" s="71">
        <v>34.6</v>
      </c>
      <c r="BM8" s="71">
        <v>37.6</v>
      </c>
      <c r="BN8" s="71">
        <v>30.2</v>
      </c>
      <c r="BO8" s="71">
        <v>33.9</v>
      </c>
      <c r="BP8" s="68">
        <v>20.8</v>
      </c>
      <c r="BQ8" s="72">
        <v>23747</v>
      </c>
      <c r="BR8" s="72">
        <v>25748</v>
      </c>
      <c r="BS8" s="72">
        <v>21526</v>
      </c>
      <c r="BT8" s="73">
        <v>21900</v>
      </c>
      <c r="BU8" s="73">
        <v>21531</v>
      </c>
      <c r="BV8" s="72">
        <v>6967</v>
      </c>
      <c r="BW8" s="72">
        <v>7138</v>
      </c>
      <c r="BX8" s="72">
        <v>8131</v>
      </c>
      <c r="BY8" s="72">
        <v>8076</v>
      </c>
      <c r="BZ8" s="72">
        <v>8265</v>
      </c>
      <c r="CA8" s="70">
        <v>14290</v>
      </c>
      <c r="CB8" s="71" t="s">
        <v>120</v>
      </c>
      <c r="CC8" s="71" t="s">
        <v>120</v>
      </c>
      <c r="CD8" s="71" t="s">
        <v>120</v>
      </c>
      <c r="CE8" s="71" t="s">
        <v>120</v>
      </c>
      <c r="CF8" s="71" t="s">
        <v>120</v>
      </c>
      <c r="CG8" s="71" t="s">
        <v>120</v>
      </c>
      <c r="CH8" s="71" t="s">
        <v>120</v>
      </c>
      <c r="CI8" s="71" t="s">
        <v>120</v>
      </c>
      <c r="CJ8" s="71" t="s">
        <v>120</v>
      </c>
      <c r="CK8" s="71" t="s">
        <v>120</v>
      </c>
      <c r="CL8" s="68" t="s">
        <v>120</v>
      </c>
      <c r="CM8" s="70">
        <v>289742</v>
      </c>
      <c r="CN8" s="70">
        <v>6870</v>
      </c>
      <c r="CO8" s="71" t="s">
        <v>120</v>
      </c>
      <c r="CP8" s="71" t="s">
        <v>120</v>
      </c>
      <c r="CQ8" s="71" t="s">
        <v>120</v>
      </c>
      <c r="CR8" s="71" t="s">
        <v>120</v>
      </c>
      <c r="CS8" s="71" t="s">
        <v>120</v>
      </c>
      <c r="CT8" s="71" t="s">
        <v>120</v>
      </c>
      <c r="CU8" s="71" t="s">
        <v>120</v>
      </c>
      <c r="CV8" s="71" t="s">
        <v>120</v>
      </c>
      <c r="CW8" s="71" t="s">
        <v>120</v>
      </c>
      <c r="CX8" s="71" t="s">
        <v>120</v>
      </c>
      <c r="CY8" s="68" t="s">
        <v>120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70.5</v>
      </c>
      <c r="DF8" s="71">
        <v>59.2</v>
      </c>
      <c r="DG8" s="71">
        <v>62.4</v>
      </c>
      <c r="DH8" s="71">
        <v>83.1</v>
      </c>
      <c r="DI8" s="71">
        <v>54.7</v>
      </c>
      <c r="DJ8" s="68">
        <v>425.4</v>
      </c>
      <c r="DK8" s="71">
        <v>89.2</v>
      </c>
      <c r="DL8" s="71">
        <v>93.2</v>
      </c>
      <c r="DM8" s="71">
        <v>88.8</v>
      </c>
      <c r="DN8" s="71">
        <v>89.2</v>
      </c>
      <c r="DO8" s="71">
        <v>83.6</v>
      </c>
      <c r="DP8" s="71">
        <v>269</v>
      </c>
      <c r="DQ8" s="71">
        <v>276.60000000000002</v>
      </c>
      <c r="DR8" s="71">
        <v>274.8</v>
      </c>
      <c r="DS8" s="71">
        <v>275.5</v>
      </c>
      <c r="DT8" s="71">
        <v>289.2</v>
      </c>
      <c r="DU8" s="68">
        <v>205.9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129</v>
      </c>
      <c r="C10" s="78" t="s">
        <v>130</v>
      </c>
      <c r="D10" s="78" t="s">
        <v>131</v>
      </c>
      <c r="E10" s="78" t="s">
        <v>132</v>
      </c>
      <c r="F10" s="78" t="s">
        <v>133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H27</v>
      </c>
      <c r="C11" s="79" t="str">
        <f>IF(VALUE($B$6)=0,"",IF(VALUE($B$6)&gt;2021,"R"&amp;TEXT(VALUE($B$6)-2021,"00"),"H"&amp;VALUE($B$6)-1991))</f>
        <v>H28</v>
      </c>
      <c r="D11" s="79" t="str">
        <f>IF(VALUE($B$6)=0,"",IF(VALUE($B$6)&gt;2020,"R"&amp;TEXT(VALUE($B$6)-2020,"00"),"H"&amp;VALUE($B$6)-1990))</f>
        <v>H29</v>
      </c>
      <c r="E11" s="79" t="str">
        <f>IF(VALUE($B$6)=0,"",IF(VALUE($B$6)&gt;2019,"R"&amp;TEXT(VALUE($B$6)-2019,"00"),"H"&amp;VALUE($B$6)-1989))</f>
        <v>H30</v>
      </c>
      <c r="F11" s="79" t="str">
        <f>IF(VALUE($B$6)=0,"",IF(VALUE($B$6)&gt;2018,"R"&amp;TEXT(VALUE($B$6)-2018,"00"),"H"&amp;VALUE($B$6)-1988))</f>
        <v>R01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dcterms:created xsi:type="dcterms:W3CDTF">2020-12-04T03:27:58Z</dcterms:created>
  <dcterms:modified xsi:type="dcterms:W3CDTF">2021-02-22T04:59:41Z</dcterms:modified>
  <cp:category/>
</cp:coreProperties>
</file>