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171下水道\175 農集\"/>
    </mc:Choice>
  </mc:AlternateContent>
  <workbookProtection workbookAlgorithmName="SHA-512" workbookHashValue="ab9jy2yGBXbqIa5RwZU32vgu2Bp4EMKjdiEr3d2v4p08J+76Zvzrj3LMsJHVLbgUIf9pGdX2vwwvv2ZuZpf6fQ==" workbookSaltValue="QztkmdhKirjslfI1pb+Xsg==" workbookSpinCount="100000" lockStructure="1"/>
  <bookViews>
    <workbookView xWindow="0" yWindow="0" windowWidth="20490" windowHeight="762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P10" i="4"/>
  <c r="I10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<sst xmlns="http://schemas.openxmlformats.org/spreadsheetml/2006/main" count="236" uniqueCount="118">
  <si>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</si>
  <si>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</si>
  <si>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</si>
  <si>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</si>
  <si>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</si>
  <si>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</si>
  <si>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</si>
  <si>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</si>
  <si>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</si>
  <si>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</si>
  <si>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</si>
  <si>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</si>
  <si>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</si>
  <si>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</si>
  <si>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</si>
  <si>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</si>
  <si>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</si>
  <si>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</si>
  <si>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</si>
  <si>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</si>
  <si>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</si>
  <si>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</si>
  <si>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</si>
  <si>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</si>
  <si>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</si>
  <si>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</si>
  <si>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</si>
  <si>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</si>
  <si>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</si>
  <si>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</si>
  <si>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</si>
  <si>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</si>
  <si>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</si>
  <si>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</si>
  <si>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</si>
  <si>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</si>
  <si>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</si>
  <si>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</si>
  <si>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</si>
  <si>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</si>
  <si>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</si>
  <si>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</si>
  <si>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</si>
  <si>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</si>
  <si>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</si>
  <si>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</si>
  <si>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</si>
  <si>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</si>
  <si>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</si>
  <si>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</si>
  <si>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</si>
  <si>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</si>
  <si>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</si>
  <si>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</si>
  <si>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</si>
  <si>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</si>
  <si>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</si>
  <si>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</si>
  <si>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</si>
  <si>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</si>
  <si>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</si>
  <si>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</si>
  <si>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</si>
  <si>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</si>
  <si>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</si>
  <si>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</si>
  <si>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</si>
  <si>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</si>
  <si>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</si>
  <si>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</si>
  <si>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</si>
  <si>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</si>
  <si>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</si>
  <si>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</si>
  <si>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</si>
  <si>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</si>
  <si>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</si>
  <si>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</si>
  <si>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</si>
  <si>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</si>
  <si>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</si>
  <si>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</si>
  <si>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</si>
  <si>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</si>
  <si>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</si>
  <si>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</si>
  <si>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</si>
  <si>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</si>
  <si>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</si>
  <si>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</si>
  <si>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</si>
  <si>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</si>
  <si>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</si>
  <si>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</si>
  <si>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</si>
  <si>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</si>
  <si>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</si>
  <si>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横芝光町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</si>
  <si>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</si>
  <si>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</si>
  <si>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</si>
  <si>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</si>
  <si>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</si>
  <si>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</si>
  <si>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</si>
  <si>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</si>
  <si>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</si>
  <si>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</si>
  <si>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</si>
  <si>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</si>
  <si>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</si>
  <si>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</si>
  <si>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</si>
  <si>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</si>
  <si>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</si>
  <si>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①収益的収支比率は、令和元年度は98.22％で100％を下回った。要因は、台風被害対応による維持管理費(委託料・修繕料)の増によるものである。
④企業債残高対事業規模比率は、H27からR01まで0.00%となっているが、これは、一般会計からの繰入金で賄っているためである。
⑤経費回収率は、台風被害対応による維持管理費(委託料・修繕料)の増により、減少した。
⑥汚水処理原価は、台風被害対応による維持管理費(委託料・修繕料)の増により増加した
⑦施設利用率は、類似団体に比べ高い稼働率であり、適正に稼働している。
⑧水洗化率は、類似団対と比べ下回った。地区全体の人口が減少している状況だが、更なる接続増加に取り組む必要がある。</t>
    <rPh sb="10" eb="12">
      <t>レイワ</t>
    </rPh>
    <rPh sb="12" eb="13">
      <t>ガン</t>
    </rPh>
    <rPh sb="28" eb="29">
      <t>シタ</t>
    </rPh>
    <rPh sb="145" eb="147">
      <t>タイフウ</t>
    </rPh>
    <rPh sb="147" eb="149">
      <t>ヒガイ</t>
    </rPh>
    <rPh sb="149" eb="151">
      <t>タイオウ</t>
    </rPh>
    <rPh sb="154" eb="159">
      <t>イジカンリヒ</t>
    </rPh>
    <rPh sb="160" eb="163">
      <t>イタクリョウ</t>
    </rPh>
    <rPh sb="164" eb="167">
      <t>シュウゼンリョウ</t>
    </rPh>
    <rPh sb="169" eb="170">
      <t>ゾウ</t>
    </rPh>
    <rPh sb="174" eb="176">
      <t>ゲンショウ</t>
    </rPh>
    <rPh sb="213" eb="214">
      <t>ゾウ</t>
    </rPh>
    <rPh sb="217" eb="219">
      <t>ゾウカ</t>
    </rPh>
    <rPh sb="271" eb="273">
      <t>シタマワ</t>
    </rPh>
    <rPh sb="276" eb="280">
      <t>チクゼンタイ</t>
    </rPh>
    <rPh sb="281" eb="283">
      <t>ジンコウ</t>
    </rPh>
    <rPh sb="284" eb="286">
      <t>ゲンショウ</t>
    </rPh>
    <rPh sb="290" eb="292">
      <t>ジョウキョウ</t>
    </rPh>
    <phoneticPr fontId="4"/>
  </si>
  <si>
    <t>③管渠改善率は、H27からR01まで0.00%である。これは改善を要する管渠がなかったため。
　しかしながら今後管渠の老朽化が進み、更新が必要となることから、H29に実施した機能診断・最適整備構想に基づき、中長期的な事業計画を策定し、健全な経営を図る。</t>
    <rPh sb="83" eb="85">
      <t>ジッシ</t>
    </rPh>
    <rPh sb="92" eb="98">
      <t>サイテキセイビコウソウ</t>
    </rPh>
    <rPh sb="99" eb="100">
      <t>モト</t>
    </rPh>
    <phoneticPr fontId="4"/>
  </si>
  <si>
    <t xml:space="preserve">  直接の維持管理費については、概ね使用料で賄うことができるが、人件費、公債費を含めると財源不足となるため、一般会計からの負担を必要としている。また、令和３年度から予定している公営企業会計法適用移行業務委託に係る、地方債償還金が発生する見込みである。
　今後、施設・設備等の老朽化が進んでいくことから、H29に実施した機能診断・最適整備構想に基づき、中長期的な事業計画を策定し、健全な経営を図る。</t>
    <rPh sb="75" eb="77">
      <t>レイワ</t>
    </rPh>
    <rPh sb="78" eb="80">
      <t>ネンド</t>
    </rPh>
    <rPh sb="82" eb="84">
      <t>ヨテイ</t>
    </rPh>
    <rPh sb="88" eb="94">
      <t>コウエイキギョウカイケイ</t>
    </rPh>
    <rPh sb="114" eb="116">
      <t>ハッセイ</t>
    </rPh>
    <rPh sb="118" eb="120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</si>
</sst>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9-4D86-8583-DC4A7CC9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9-4D86-8583-DC4A7CC9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54.41</c:v>
                </c:pt>
                <c:pt idx="1">
                  <c:v>76.86</c:v>
                </c:pt>
                <c:pt idx="2">
                  <c:v>78.599999999999994</c:v>
                </c:pt>
                <c:pt idx="3">
                  <c:v>75.98</c:v>
                </c:pt>
                <c:pt idx="4">
                  <c:v>75.11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A-47A2-8D77-428FA9567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A-47A2-8D77-428FA9567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84.91</c:v>
                </c:pt>
                <c:pt idx="1">
                  <c:v>85.77</c:v>
                </c:pt>
                <c:pt idx="2">
                  <c:v>82.87</c:v>
                </c:pt>
                <c:pt idx="3">
                  <c:v>79.7</c:v>
                </c:pt>
                <c:pt idx="4">
                  <c:v>84.42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0-406F-B844-5B6FFBD86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0-406F-B844-5B6FFBD86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99.4</c:v>
                </c:pt>
                <c:pt idx="1">
                  <c:v>104.07</c:v>
                </c:pt>
                <c:pt idx="2">
                  <c:v>96.16</c:v>
                </c:pt>
                <c:pt idx="3">
                  <c:v>100.44</c:v>
                </c:pt>
                <c:pt idx="4">
                  <c:v>98.22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1-4D35-90F4-09060F636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1-4D35-90F4-09060F636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1-4BDC-A331-5AA0C26E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1-4BDC-A331-5AA0C26E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C-40EE-A493-8D761D8D6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C-40EE-A493-8D761D8D6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8-4410-A75B-274CFFCB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8-4410-A75B-274CFFCB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6-46D2-BFBC-11CED717A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6-46D2-BFBC-11CED717A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5-44DB-8A85-430087D0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5-44DB-8A85-430087D0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50.44</c:v>
                </c:pt>
                <c:pt idx="1">
                  <c:v>65.41</c:v>
                </c:pt>
                <c:pt idx="2">
                  <c:v>32.82</c:v>
                </c:pt>
                <c:pt idx="3">
                  <c:v>58.49</c:v>
                </c:pt>
                <c:pt idx="4">
                  <c:v>39.76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8-41D7-A800-3D59BC66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8-41D7-A800-3D59BC66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281.64</c:v>
                </c:pt>
                <c:pt idx="1">
                  <c:v>217.46</c:v>
                </c:pt>
                <c:pt idx="2">
                  <c:v>419.4</c:v>
                </c:pt>
                <c:pt idx="3">
                  <c:v>243.24</c:v>
                </c:pt>
                <c:pt idx="4">
                  <c:v>358.81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3-497C-BE71-EDA3503A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3-497C-BE71-EDA3503A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千葉県　横芝光町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23587</v>
      </c>
      <c r="AM8" s="69"/>
      <c r="AN8" s="69"/>
      <c r="AO8" s="69"/>
      <c r="AP8" s="69"/>
      <c r="AQ8" s="69"/>
      <c r="AR8" s="69"/>
      <c r="AS8" s="69"/>
      <c r="AT8" s="68">
        <f>データ!T6</f>
        <v>67.010000000000005</v>
      </c>
      <c r="AU8" s="68"/>
      <c r="AV8" s="68"/>
      <c r="AW8" s="68"/>
      <c r="AX8" s="68"/>
      <c r="AY8" s="68"/>
      <c r="AZ8" s="68"/>
      <c r="BA8" s="68"/>
      <c r="BB8" s="68">
        <f>データ!U6</f>
        <v>351.99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2.87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3850</v>
      </c>
      <c r="AE10" s="69"/>
      <c r="AF10" s="69"/>
      <c r="AG10" s="69"/>
      <c r="AH10" s="69"/>
      <c r="AI10" s="69"/>
      <c r="AJ10" s="69"/>
      <c r="AK10" s="2"/>
      <c r="AL10" s="69">
        <f>データ!V6</f>
        <v>674</v>
      </c>
      <c r="AM10" s="69"/>
      <c r="AN10" s="69"/>
      <c r="AO10" s="69"/>
      <c r="AP10" s="69"/>
      <c r="AQ10" s="69"/>
      <c r="AR10" s="69"/>
      <c r="AS10" s="69"/>
      <c r="AT10" s="68">
        <f>データ!W6</f>
        <v>0.39</v>
      </c>
      <c r="AU10" s="68"/>
      <c r="AV10" s="68"/>
      <c r="AW10" s="68"/>
      <c r="AX10" s="68"/>
      <c r="AY10" s="68"/>
      <c r="AZ10" s="68"/>
      <c r="BA10" s="68"/>
      <c r="BB10" s="68">
        <f>データ!X6</f>
        <v>1728.21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115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116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117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43</v>
      </c>
      <c r="N86" s="26" t="s">
        <v>43</v>
      </c>
      <c r="O86" s="26" t="str">
        <f>データ!EO6</f>
        <v>【0.02】</v>
      </c>
    </row>
  </sheetData>
  <sheetProtection algorithmName="SHA-512" hashValue="DI4nTPD1vRt1QPoVwNbZqgCb7+c6ucHFPrYAmnP/iGfSqo2Kljmq+FnnBfTcOrZaUlGHdm0G9f/OqrPQ3VWapg==" saltValue="KVcdwM2aYZcSncUPHtBoL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2019</v>
      </c>
      <c r="C6" s="33">
        <f t="shared" ref="C6:X6" si="3">C7</f>
        <v>124109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千葉県　横芝光町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2.87</v>
      </c>
      <c r="Q6" s="34">
        <f t="shared" si="3"/>
        <v>100</v>
      </c>
      <c r="R6" s="34">
        <f t="shared" si="3"/>
        <v>3850</v>
      </c>
      <c r="S6" s="34">
        <f t="shared" si="3"/>
        <v>23587</v>
      </c>
      <c r="T6" s="34">
        <f t="shared" si="3"/>
        <v>67.010000000000005</v>
      </c>
      <c r="U6" s="34">
        <f t="shared" si="3"/>
        <v>351.99</v>
      </c>
      <c r="V6" s="34">
        <f t="shared" si="3"/>
        <v>674</v>
      </c>
      <c r="W6" s="34">
        <f t="shared" si="3"/>
        <v>0.39</v>
      </c>
      <c r="X6" s="34">
        <f t="shared" si="3"/>
        <v>1728.21</v>
      </c>
      <c r="Y6" s="35">
        <f>IF(Y7="",NA(),Y7)</f>
        <v>99.4</v>
      </c>
      <c r="Z6" s="35">
        <f t="shared" ref="Z6:AH6" si="4">IF(Z7="",NA(),Z7)</f>
        <v>104.07</v>
      </c>
      <c r="AA6" s="35">
        <f t="shared" si="4"/>
        <v>96.16</v>
      </c>
      <c r="AB6" s="35">
        <f t="shared" si="4"/>
        <v>100.44</v>
      </c>
      <c r="AC6" s="35">
        <f t="shared" si="4"/>
        <v>98.22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50.44</v>
      </c>
      <c r="BR6" s="35">
        <f t="shared" ref="BR6:BZ6" si="8">IF(BR7="",NA(),BR7)</f>
        <v>65.41</v>
      </c>
      <c r="BS6" s="35">
        <f t="shared" si="8"/>
        <v>32.82</v>
      </c>
      <c r="BT6" s="35">
        <f t="shared" si="8"/>
        <v>58.49</v>
      </c>
      <c r="BU6" s="35">
        <f t="shared" si="8"/>
        <v>39.76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281.64</v>
      </c>
      <c r="CC6" s="35">
        <f t="shared" ref="CC6:CK6" si="9">IF(CC7="",NA(),CC7)</f>
        <v>217.46</v>
      </c>
      <c r="CD6" s="35">
        <f t="shared" si="9"/>
        <v>419.4</v>
      </c>
      <c r="CE6" s="35">
        <f t="shared" si="9"/>
        <v>243.24</v>
      </c>
      <c r="CF6" s="35">
        <f t="shared" si="9"/>
        <v>358.81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54.41</v>
      </c>
      <c r="CN6" s="35">
        <f t="shared" ref="CN6:CV6" si="10">IF(CN7="",NA(),CN7)</f>
        <v>76.86</v>
      </c>
      <c r="CO6" s="35">
        <f t="shared" si="10"/>
        <v>78.599999999999994</v>
      </c>
      <c r="CP6" s="35">
        <f t="shared" si="10"/>
        <v>75.98</v>
      </c>
      <c r="CQ6" s="35">
        <f t="shared" si="10"/>
        <v>75.11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84.91</v>
      </c>
      <c r="CY6" s="35">
        <f t="shared" ref="CY6:DG6" si="11">IF(CY7="",NA(),CY7)</f>
        <v>85.77</v>
      </c>
      <c r="CZ6" s="35">
        <f t="shared" si="11"/>
        <v>82.87</v>
      </c>
      <c r="DA6" s="35">
        <f t="shared" si="11"/>
        <v>79.7</v>
      </c>
      <c r="DB6" s="35">
        <f t="shared" si="11"/>
        <v>84.42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124109</v>
      </c>
      <c r="D7" s="37">
        <v>47</v>
      </c>
      <c r="E7" s="37">
        <v>17</v>
      </c>
      <c r="F7" s="37">
        <v>5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2.87</v>
      </c>
      <c r="Q7" s="38">
        <v>100</v>
      </c>
      <c r="R7" s="38">
        <v>3850</v>
      </c>
      <c r="S7" s="38">
        <v>23587</v>
      </c>
      <c r="T7" s="38">
        <v>67.010000000000005</v>
      </c>
      <c r="U7" s="38">
        <v>351.99</v>
      </c>
      <c r="V7" s="38">
        <v>674</v>
      </c>
      <c r="W7" s="38">
        <v>0.39</v>
      </c>
      <c r="X7" s="38">
        <v>1728.21</v>
      </c>
      <c r="Y7" s="38">
        <v>99.4</v>
      </c>
      <c r="Z7" s="38">
        <v>104.07</v>
      </c>
      <c r="AA7" s="38">
        <v>96.16</v>
      </c>
      <c r="AB7" s="38">
        <v>100.44</v>
      </c>
      <c r="AC7" s="38">
        <v>98.22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1081.8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50.44</v>
      </c>
      <c r="BR7" s="38">
        <v>65.41</v>
      </c>
      <c r="BS7" s="38">
        <v>32.82</v>
      </c>
      <c r="BT7" s="38">
        <v>58.49</v>
      </c>
      <c r="BU7" s="38">
        <v>39.76</v>
      </c>
      <c r="BV7" s="38">
        <v>52.19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>
        <v>281.64</v>
      </c>
      <c r="CC7" s="38">
        <v>217.46</v>
      </c>
      <c r="CD7" s="38">
        <v>419.4</v>
      </c>
      <c r="CE7" s="38">
        <v>243.24</v>
      </c>
      <c r="CF7" s="38">
        <v>358.81</v>
      </c>
      <c r="CG7" s="38">
        <v>296.14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54.41</v>
      </c>
      <c r="CN7" s="38">
        <v>76.86</v>
      </c>
      <c r="CO7" s="38">
        <v>78.599999999999994</v>
      </c>
      <c r="CP7" s="38">
        <v>75.98</v>
      </c>
      <c r="CQ7" s="38">
        <v>75.11</v>
      </c>
      <c r="CR7" s="38">
        <v>52.31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>
        <v>84.91</v>
      </c>
      <c r="CY7" s="38">
        <v>85.77</v>
      </c>
      <c r="CZ7" s="38">
        <v>82.87</v>
      </c>
      <c r="DA7" s="38">
        <v>79.7</v>
      </c>
      <c r="DB7" s="38">
        <v>84.42</v>
      </c>
      <c r="DC7" s="38">
        <v>84.32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15">
      <c r="B13" t="s">
        <v>112</v>
      </c>
      <c r="C13" t="s">
        <v>112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cp:lastPrinted>2021-01-22T01:38:10Z</cp:lastPrinted>
  <dcterms:created xsi:type="dcterms:W3CDTF">2020-12-04T03:03:07Z</dcterms:created>
  <dcterms:modified xsi:type="dcterms:W3CDTF">2021-02-20T07:40:32Z</dcterms:modified>
  <cp:category/>
</cp:coreProperties>
</file>