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040A4896-6D75-49D4-B8E3-5A22E8914DD4}" xr6:coauthVersionLast="47" xr6:coauthVersionMax="47" xr10:uidLastSave="{00000000-0000-0000-0000-000000000000}"/>
  <bookViews>
    <workbookView xWindow="28680" yWindow="270" windowWidth="29040" windowHeight="15720" tabRatio="726" activeTab="2" xr2:uid="{00000000-000D-0000-FFFF-FFFF00000000}"/>
  </bookViews>
  <sheets>
    <sheet name="平均工賃（月額）" sheetId="66" r:id="rId1"/>
    <sheet name="平均賃金（時間額）" sheetId="88" r:id="rId2"/>
    <sheet name="施設数" sheetId="60" r:id="rId3"/>
    <sheet name="就労Ａ型（雇用型）" sheetId="73" r:id="rId4"/>
    <sheet name="就労A型（非雇用型）" sheetId="86" r:id="rId5"/>
    <sheet name="就労B型" sheetId="89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'就労Ａ型（雇用型）'!$A$1:$AB$173</definedName>
    <definedName name="_xlnm._FilterDatabase" localSheetId="4" hidden="1">'就労A型（非雇用型）'!$A$4:$AA$4</definedName>
    <definedName name="_xlnm._FilterDatabase" localSheetId="5" hidden="1">就労B型!$A$1:$AB$595</definedName>
    <definedName name="_xlnm.Print_Area" localSheetId="2">施設数!$A$1:$K$8</definedName>
    <definedName name="_xlnm.Print_Area" localSheetId="3">'就労Ａ型（雇用型）'!$A$1:$Z$173</definedName>
    <definedName name="_xlnm.Print_Area" localSheetId="4">'就労A型（非雇用型）'!$A$1:$Z$15</definedName>
    <definedName name="_xlnm.Print_Area" localSheetId="5">就労B型!$A$1:$Z$595</definedName>
    <definedName name="_xlnm.Print_Area" localSheetId="0">'平均工賃（月額）'!$A$1:$H$7</definedName>
    <definedName name="_xlnm.Print_Area" localSheetId="1">'平均賃金（時間額）'!$A$1:$H$7</definedName>
    <definedName name="_xlnm.Print_Titles" localSheetId="3">'就労Ａ型（雇用型）'!$B:$G,'就労Ａ型（雇用型）'!$1:$4</definedName>
    <definedName name="_xlnm.Print_Titles" localSheetId="4">'就労A型（非雇用型）'!$B:$G,'就労A型（非雇用型）'!$1:$4</definedName>
    <definedName name="_xlnm.Print_Titles" localSheetId="5">就労B型!$B:$G,就労B型!$1:$4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6" i="89" l="1"/>
  <c r="M526" i="89" s="1"/>
  <c r="G591" i="89"/>
  <c r="S590" i="89"/>
  <c r="Y169" i="73"/>
  <c r="P169" i="73"/>
  <c r="Y10" i="86"/>
  <c r="P10" i="86"/>
  <c r="V590" i="89"/>
  <c r="Y590" i="89"/>
  <c r="P590" i="89"/>
  <c r="K8" i="89" l="1"/>
  <c r="M8" i="89" s="1"/>
  <c r="K9" i="89"/>
  <c r="K10" i="89"/>
  <c r="K11" i="89"/>
  <c r="K12" i="89"/>
  <c r="M12" i="89" s="1"/>
  <c r="K13" i="89"/>
  <c r="M13" i="89" s="1"/>
  <c r="K14" i="89"/>
  <c r="M14" i="89" s="1"/>
  <c r="K15" i="89"/>
  <c r="M15" i="89" s="1"/>
  <c r="K16" i="89"/>
  <c r="M16" i="89" s="1"/>
  <c r="K17" i="89"/>
  <c r="K18" i="89"/>
  <c r="K19" i="89"/>
  <c r="M19" i="89" s="1"/>
  <c r="K20" i="89"/>
  <c r="M20" i="89" s="1"/>
  <c r="K21" i="89"/>
  <c r="M21" i="89" s="1"/>
  <c r="K22" i="89"/>
  <c r="M22" i="89" s="1"/>
  <c r="K23" i="89"/>
  <c r="M23" i="89" s="1"/>
  <c r="K24" i="89"/>
  <c r="M24" i="89" s="1"/>
  <c r="K25" i="89"/>
  <c r="K26" i="89"/>
  <c r="K27" i="89"/>
  <c r="M27" i="89" s="1"/>
  <c r="K28" i="89"/>
  <c r="M28" i="89" s="1"/>
  <c r="K29" i="89"/>
  <c r="M29" i="89" s="1"/>
  <c r="K30" i="89"/>
  <c r="M30" i="89" s="1"/>
  <c r="K31" i="89"/>
  <c r="M31" i="89" s="1"/>
  <c r="K32" i="89"/>
  <c r="M32" i="89" s="1"/>
  <c r="K33" i="89"/>
  <c r="K34" i="89"/>
  <c r="M34" i="89" s="1"/>
  <c r="K35" i="89"/>
  <c r="M35" i="89" s="1"/>
  <c r="K36" i="89"/>
  <c r="M36" i="89" s="1"/>
  <c r="K37" i="89"/>
  <c r="M37" i="89" s="1"/>
  <c r="K38" i="89"/>
  <c r="M38" i="89" s="1"/>
  <c r="K39" i="89"/>
  <c r="M39" i="89" s="1"/>
  <c r="K40" i="89"/>
  <c r="M40" i="89" s="1"/>
  <c r="K41" i="89"/>
  <c r="K42" i="89"/>
  <c r="K43" i="89"/>
  <c r="M43" i="89" s="1"/>
  <c r="K44" i="89"/>
  <c r="M44" i="89" s="1"/>
  <c r="K45" i="89"/>
  <c r="M45" i="89" s="1"/>
  <c r="K46" i="89"/>
  <c r="M46" i="89" s="1"/>
  <c r="K47" i="89"/>
  <c r="M47" i="89" s="1"/>
  <c r="K48" i="89"/>
  <c r="M48" i="89" s="1"/>
  <c r="K49" i="89"/>
  <c r="K50" i="89"/>
  <c r="K51" i="89"/>
  <c r="M51" i="89" s="1"/>
  <c r="K52" i="89"/>
  <c r="M52" i="89" s="1"/>
  <c r="K53" i="89"/>
  <c r="M53" i="89" s="1"/>
  <c r="K54" i="89"/>
  <c r="M54" i="89" s="1"/>
  <c r="K55" i="89"/>
  <c r="M55" i="89" s="1"/>
  <c r="K56" i="89"/>
  <c r="M56" i="89" s="1"/>
  <c r="K57" i="89"/>
  <c r="K58" i="89"/>
  <c r="M58" i="89" s="1"/>
  <c r="K59" i="89"/>
  <c r="M59" i="89" s="1"/>
  <c r="K60" i="89"/>
  <c r="M60" i="89" s="1"/>
  <c r="K61" i="89"/>
  <c r="M61" i="89" s="1"/>
  <c r="K62" i="89"/>
  <c r="M62" i="89" s="1"/>
  <c r="K63" i="89"/>
  <c r="M63" i="89" s="1"/>
  <c r="K64" i="89"/>
  <c r="M64" i="89" s="1"/>
  <c r="K65" i="89"/>
  <c r="K66" i="89"/>
  <c r="M66" i="89" s="1"/>
  <c r="K67" i="89"/>
  <c r="M67" i="89" s="1"/>
  <c r="K68" i="89"/>
  <c r="M68" i="89" s="1"/>
  <c r="K69" i="89"/>
  <c r="M69" i="89" s="1"/>
  <c r="K70" i="89"/>
  <c r="M70" i="89" s="1"/>
  <c r="K71" i="89"/>
  <c r="M71" i="89" s="1"/>
  <c r="K72" i="89"/>
  <c r="M72" i="89" s="1"/>
  <c r="K73" i="89"/>
  <c r="M73" i="89" s="1"/>
  <c r="K74" i="89"/>
  <c r="M74" i="89" s="1"/>
  <c r="K75" i="89"/>
  <c r="M75" i="89" s="1"/>
  <c r="K76" i="89"/>
  <c r="M76" i="89" s="1"/>
  <c r="K77" i="89"/>
  <c r="M77" i="89" s="1"/>
  <c r="K78" i="89"/>
  <c r="M78" i="89" s="1"/>
  <c r="K79" i="89"/>
  <c r="M79" i="89" s="1"/>
  <c r="K80" i="89"/>
  <c r="M80" i="89" s="1"/>
  <c r="K81" i="89"/>
  <c r="K82" i="89"/>
  <c r="K83" i="89"/>
  <c r="M83" i="89" s="1"/>
  <c r="K84" i="89"/>
  <c r="M84" i="89" s="1"/>
  <c r="K85" i="89"/>
  <c r="M85" i="89" s="1"/>
  <c r="K86" i="89"/>
  <c r="M86" i="89" s="1"/>
  <c r="K87" i="89"/>
  <c r="M87" i="89" s="1"/>
  <c r="K88" i="89"/>
  <c r="M88" i="89" s="1"/>
  <c r="K89" i="89"/>
  <c r="M89" i="89" s="1"/>
  <c r="K90" i="89"/>
  <c r="M90" i="89" s="1"/>
  <c r="K91" i="89"/>
  <c r="M91" i="89" s="1"/>
  <c r="K92" i="89"/>
  <c r="M92" i="89" s="1"/>
  <c r="K93" i="89"/>
  <c r="M93" i="89" s="1"/>
  <c r="K94" i="89"/>
  <c r="M94" i="89" s="1"/>
  <c r="K95" i="89"/>
  <c r="M95" i="89" s="1"/>
  <c r="K96" i="89"/>
  <c r="M96" i="89" s="1"/>
  <c r="K97" i="89"/>
  <c r="K98" i="89"/>
  <c r="K99" i="89"/>
  <c r="M99" i="89" s="1"/>
  <c r="K100" i="89"/>
  <c r="M100" i="89" s="1"/>
  <c r="K101" i="89"/>
  <c r="M101" i="89" s="1"/>
  <c r="K102" i="89"/>
  <c r="M102" i="89" s="1"/>
  <c r="K103" i="89"/>
  <c r="M103" i="89" s="1"/>
  <c r="K104" i="89"/>
  <c r="M104" i="89" s="1"/>
  <c r="K105" i="89"/>
  <c r="K106" i="89"/>
  <c r="K107" i="89"/>
  <c r="M107" i="89" s="1"/>
  <c r="K108" i="89"/>
  <c r="M108" i="89" s="1"/>
  <c r="K109" i="89"/>
  <c r="M109" i="89" s="1"/>
  <c r="K110" i="89"/>
  <c r="M110" i="89" s="1"/>
  <c r="K111" i="89"/>
  <c r="M111" i="89" s="1"/>
  <c r="K112" i="89"/>
  <c r="M112" i="89" s="1"/>
  <c r="K113" i="89"/>
  <c r="M113" i="89" s="1"/>
  <c r="K114" i="89"/>
  <c r="K115" i="89"/>
  <c r="M115" i="89" s="1"/>
  <c r="K116" i="89"/>
  <c r="M116" i="89" s="1"/>
  <c r="K117" i="89"/>
  <c r="M117" i="89" s="1"/>
  <c r="K118" i="89"/>
  <c r="M118" i="89" s="1"/>
  <c r="K119" i="89"/>
  <c r="M119" i="89" s="1"/>
  <c r="K120" i="89"/>
  <c r="M120" i="89" s="1"/>
  <c r="K121" i="89"/>
  <c r="K122" i="89"/>
  <c r="M122" i="89" s="1"/>
  <c r="K123" i="89"/>
  <c r="M123" i="89" s="1"/>
  <c r="K124" i="89"/>
  <c r="M124" i="89" s="1"/>
  <c r="K125" i="89"/>
  <c r="M125" i="89" s="1"/>
  <c r="K126" i="89"/>
  <c r="M126" i="89" s="1"/>
  <c r="K127" i="89"/>
  <c r="M127" i="89" s="1"/>
  <c r="K128" i="89"/>
  <c r="M128" i="89" s="1"/>
  <c r="K129" i="89"/>
  <c r="K130" i="89"/>
  <c r="M130" i="89" s="1"/>
  <c r="K131" i="89"/>
  <c r="M131" i="89" s="1"/>
  <c r="K132" i="89"/>
  <c r="M132" i="89" s="1"/>
  <c r="K133" i="89"/>
  <c r="M133" i="89" s="1"/>
  <c r="K134" i="89"/>
  <c r="M134" i="89" s="1"/>
  <c r="K135" i="89"/>
  <c r="M135" i="89" s="1"/>
  <c r="K136" i="89"/>
  <c r="M136" i="89" s="1"/>
  <c r="K137" i="89"/>
  <c r="K138" i="89"/>
  <c r="M138" i="89" s="1"/>
  <c r="K139" i="89"/>
  <c r="M139" i="89" s="1"/>
  <c r="K140" i="89"/>
  <c r="M140" i="89" s="1"/>
  <c r="K141" i="89"/>
  <c r="M141" i="89" s="1"/>
  <c r="K142" i="89"/>
  <c r="M142" i="89" s="1"/>
  <c r="K143" i="89"/>
  <c r="M143" i="89" s="1"/>
  <c r="K144" i="89"/>
  <c r="M144" i="89" s="1"/>
  <c r="K145" i="89"/>
  <c r="K146" i="89"/>
  <c r="K147" i="89"/>
  <c r="M147" i="89" s="1"/>
  <c r="K148" i="89"/>
  <c r="M148" i="89" s="1"/>
  <c r="K149" i="89"/>
  <c r="M149" i="89" s="1"/>
  <c r="K150" i="89"/>
  <c r="M150" i="89" s="1"/>
  <c r="K151" i="89"/>
  <c r="M151" i="89" s="1"/>
  <c r="K152" i="89"/>
  <c r="M152" i="89" s="1"/>
  <c r="K153" i="89"/>
  <c r="K154" i="89"/>
  <c r="K155" i="89"/>
  <c r="M155" i="89" s="1"/>
  <c r="K156" i="89"/>
  <c r="M156" i="89" s="1"/>
  <c r="K157" i="89"/>
  <c r="M157" i="89" s="1"/>
  <c r="K158" i="89"/>
  <c r="M158" i="89" s="1"/>
  <c r="K159" i="89"/>
  <c r="M159" i="89" s="1"/>
  <c r="K160" i="89"/>
  <c r="M160" i="89" s="1"/>
  <c r="K161" i="89"/>
  <c r="K162" i="89"/>
  <c r="M162" i="89" s="1"/>
  <c r="K163" i="89"/>
  <c r="M163" i="89" s="1"/>
  <c r="K164" i="89"/>
  <c r="M164" i="89" s="1"/>
  <c r="K165" i="89"/>
  <c r="M165" i="89" s="1"/>
  <c r="K166" i="89"/>
  <c r="M166" i="89" s="1"/>
  <c r="K167" i="89"/>
  <c r="M167" i="89" s="1"/>
  <c r="K168" i="89"/>
  <c r="M168" i="89" s="1"/>
  <c r="K169" i="89"/>
  <c r="K170" i="89"/>
  <c r="M170" i="89" s="1"/>
  <c r="K171" i="89"/>
  <c r="M171" i="89" s="1"/>
  <c r="K172" i="89"/>
  <c r="M172" i="89" s="1"/>
  <c r="K173" i="89"/>
  <c r="M173" i="89" s="1"/>
  <c r="K174" i="89"/>
  <c r="M174" i="89" s="1"/>
  <c r="K175" i="89"/>
  <c r="M175" i="89" s="1"/>
  <c r="K176" i="89"/>
  <c r="M176" i="89" s="1"/>
  <c r="K177" i="89"/>
  <c r="K178" i="89"/>
  <c r="M178" i="89" s="1"/>
  <c r="K179" i="89"/>
  <c r="M179" i="89" s="1"/>
  <c r="K180" i="89"/>
  <c r="M180" i="89" s="1"/>
  <c r="K181" i="89"/>
  <c r="M181" i="89" s="1"/>
  <c r="K182" i="89"/>
  <c r="M182" i="89" s="1"/>
  <c r="K183" i="89"/>
  <c r="M183" i="89" s="1"/>
  <c r="K184" i="89"/>
  <c r="M184" i="89" s="1"/>
  <c r="K185" i="89"/>
  <c r="K186" i="89"/>
  <c r="M186" i="89" s="1"/>
  <c r="K187" i="89"/>
  <c r="M187" i="89" s="1"/>
  <c r="K188" i="89"/>
  <c r="M188" i="89" s="1"/>
  <c r="K189" i="89"/>
  <c r="M189" i="89" s="1"/>
  <c r="K190" i="89"/>
  <c r="M190" i="89" s="1"/>
  <c r="K191" i="89"/>
  <c r="M191" i="89" s="1"/>
  <c r="K192" i="89"/>
  <c r="M192" i="89" s="1"/>
  <c r="K193" i="89"/>
  <c r="K194" i="89"/>
  <c r="M194" i="89" s="1"/>
  <c r="K195" i="89"/>
  <c r="M195" i="89" s="1"/>
  <c r="K196" i="89"/>
  <c r="M196" i="89" s="1"/>
  <c r="K197" i="89"/>
  <c r="M197" i="89" s="1"/>
  <c r="K198" i="89"/>
  <c r="M198" i="89" s="1"/>
  <c r="K199" i="89"/>
  <c r="M199" i="89" s="1"/>
  <c r="K200" i="89"/>
  <c r="M200" i="89" s="1"/>
  <c r="K201" i="89"/>
  <c r="K202" i="89"/>
  <c r="M202" i="89" s="1"/>
  <c r="K203" i="89"/>
  <c r="M203" i="89" s="1"/>
  <c r="K204" i="89"/>
  <c r="M204" i="89" s="1"/>
  <c r="K205" i="89"/>
  <c r="M205" i="89" s="1"/>
  <c r="K206" i="89"/>
  <c r="M206" i="89" s="1"/>
  <c r="K207" i="89"/>
  <c r="M207" i="89" s="1"/>
  <c r="K208" i="89"/>
  <c r="M208" i="89" s="1"/>
  <c r="K209" i="89"/>
  <c r="K210" i="89"/>
  <c r="M210" i="89" s="1"/>
  <c r="K211" i="89"/>
  <c r="M211" i="89" s="1"/>
  <c r="K212" i="89"/>
  <c r="M212" i="89" s="1"/>
  <c r="K213" i="89"/>
  <c r="M213" i="89" s="1"/>
  <c r="K214" i="89"/>
  <c r="M214" i="89" s="1"/>
  <c r="K215" i="89"/>
  <c r="M215" i="89" s="1"/>
  <c r="K216" i="89"/>
  <c r="M216" i="89" s="1"/>
  <c r="K217" i="89"/>
  <c r="K218" i="89"/>
  <c r="M218" i="89" s="1"/>
  <c r="K219" i="89"/>
  <c r="M219" i="89" s="1"/>
  <c r="K220" i="89"/>
  <c r="M220" i="89" s="1"/>
  <c r="K221" i="89"/>
  <c r="M221" i="89" s="1"/>
  <c r="K222" i="89"/>
  <c r="M222" i="89" s="1"/>
  <c r="K223" i="89"/>
  <c r="M223" i="89" s="1"/>
  <c r="K224" i="89"/>
  <c r="M224" i="89" s="1"/>
  <c r="K225" i="89"/>
  <c r="K226" i="89"/>
  <c r="M226" i="89" s="1"/>
  <c r="K227" i="89"/>
  <c r="M227" i="89" s="1"/>
  <c r="K228" i="89"/>
  <c r="M228" i="89" s="1"/>
  <c r="K229" i="89"/>
  <c r="M229" i="89" s="1"/>
  <c r="K230" i="89"/>
  <c r="M230" i="89" s="1"/>
  <c r="K231" i="89"/>
  <c r="M231" i="89" s="1"/>
  <c r="K232" i="89"/>
  <c r="M232" i="89" s="1"/>
  <c r="K233" i="89"/>
  <c r="K234" i="89"/>
  <c r="M234" i="89" s="1"/>
  <c r="K235" i="89"/>
  <c r="M235" i="89" s="1"/>
  <c r="K236" i="89"/>
  <c r="M236" i="89" s="1"/>
  <c r="K237" i="89"/>
  <c r="M237" i="89" s="1"/>
  <c r="K238" i="89"/>
  <c r="M238" i="89" s="1"/>
  <c r="K239" i="89"/>
  <c r="M239" i="89" s="1"/>
  <c r="K240" i="89"/>
  <c r="M240" i="89" s="1"/>
  <c r="K241" i="89"/>
  <c r="K242" i="89"/>
  <c r="M242" i="89" s="1"/>
  <c r="K243" i="89"/>
  <c r="M243" i="89" s="1"/>
  <c r="K244" i="89"/>
  <c r="M244" i="89" s="1"/>
  <c r="K245" i="89"/>
  <c r="M245" i="89" s="1"/>
  <c r="K246" i="89"/>
  <c r="M246" i="89" s="1"/>
  <c r="K247" i="89"/>
  <c r="M247" i="89" s="1"/>
  <c r="K248" i="89"/>
  <c r="M248" i="89" s="1"/>
  <c r="K249" i="89"/>
  <c r="K250" i="89"/>
  <c r="M250" i="89" s="1"/>
  <c r="K251" i="89"/>
  <c r="M251" i="89" s="1"/>
  <c r="K252" i="89"/>
  <c r="M252" i="89" s="1"/>
  <c r="K253" i="89"/>
  <c r="M253" i="89" s="1"/>
  <c r="K254" i="89"/>
  <c r="M254" i="89" s="1"/>
  <c r="K255" i="89"/>
  <c r="M255" i="89" s="1"/>
  <c r="K256" i="89"/>
  <c r="M256" i="89" s="1"/>
  <c r="K257" i="89"/>
  <c r="K258" i="89"/>
  <c r="M258" i="89" s="1"/>
  <c r="K259" i="89"/>
  <c r="M259" i="89" s="1"/>
  <c r="K260" i="89"/>
  <c r="M260" i="89" s="1"/>
  <c r="K261" i="89"/>
  <c r="M261" i="89" s="1"/>
  <c r="K262" i="89"/>
  <c r="M262" i="89" s="1"/>
  <c r="K263" i="89"/>
  <c r="M263" i="89" s="1"/>
  <c r="K264" i="89"/>
  <c r="M264" i="89" s="1"/>
  <c r="K265" i="89"/>
  <c r="K266" i="89"/>
  <c r="M266" i="89" s="1"/>
  <c r="K267" i="89"/>
  <c r="M267" i="89" s="1"/>
  <c r="K268" i="89"/>
  <c r="M268" i="89" s="1"/>
  <c r="K269" i="89"/>
  <c r="M269" i="89" s="1"/>
  <c r="K270" i="89"/>
  <c r="M270" i="89" s="1"/>
  <c r="K271" i="89"/>
  <c r="M271" i="89" s="1"/>
  <c r="K272" i="89"/>
  <c r="M272" i="89" s="1"/>
  <c r="K273" i="89"/>
  <c r="K274" i="89"/>
  <c r="M274" i="89" s="1"/>
  <c r="K275" i="89"/>
  <c r="M275" i="89" s="1"/>
  <c r="K276" i="89"/>
  <c r="M276" i="89" s="1"/>
  <c r="K277" i="89"/>
  <c r="M277" i="89" s="1"/>
  <c r="K278" i="89"/>
  <c r="M278" i="89" s="1"/>
  <c r="K279" i="89"/>
  <c r="M279" i="89" s="1"/>
  <c r="K280" i="89"/>
  <c r="M280" i="89" s="1"/>
  <c r="K281" i="89"/>
  <c r="K282" i="89"/>
  <c r="M282" i="89" s="1"/>
  <c r="K283" i="89"/>
  <c r="M283" i="89" s="1"/>
  <c r="K284" i="89"/>
  <c r="M284" i="89" s="1"/>
  <c r="K285" i="89"/>
  <c r="M285" i="89" s="1"/>
  <c r="K286" i="89"/>
  <c r="M286" i="89" s="1"/>
  <c r="K287" i="89"/>
  <c r="M287" i="89" s="1"/>
  <c r="K288" i="89"/>
  <c r="M288" i="89" s="1"/>
  <c r="K289" i="89"/>
  <c r="K290" i="89"/>
  <c r="M290" i="89" s="1"/>
  <c r="K291" i="89"/>
  <c r="M291" i="89" s="1"/>
  <c r="K292" i="89"/>
  <c r="M292" i="89" s="1"/>
  <c r="K293" i="89"/>
  <c r="M293" i="89" s="1"/>
  <c r="K294" i="89"/>
  <c r="M294" i="89" s="1"/>
  <c r="K295" i="89"/>
  <c r="M295" i="89" s="1"/>
  <c r="K296" i="89"/>
  <c r="M296" i="89" s="1"/>
  <c r="K297" i="89"/>
  <c r="K298" i="89"/>
  <c r="M298" i="89" s="1"/>
  <c r="K299" i="89"/>
  <c r="M299" i="89" s="1"/>
  <c r="K300" i="89"/>
  <c r="M300" i="89" s="1"/>
  <c r="K301" i="89"/>
  <c r="M301" i="89" s="1"/>
  <c r="K302" i="89"/>
  <c r="M302" i="89" s="1"/>
  <c r="K303" i="89"/>
  <c r="M303" i="89" s="1"/>
  <c r="K304" i="89"/>
  <c r="M304" i="89" s="1"/>
  <c r="K305" i="89"/>
  <c r="K306" i="89"/>
  <c r="M306" i="89" s="1"/>
  <c r="K307" i="89"/>
  <c r="M307" i="89" s="1"/>
  <c r="K308" i="89"/>
  <c r="M308" i="89" s="1"/>
  <c r="K309" i="89"/>
  <c r="M309" i="89" s="1"/>
  <c r="K310" i="89"/>
  <c r="M310" i="89" s="1"/>
  <c r="K311" i="89"/>
  <c r="M311" i="89" s="1"/>
  <c r="K312" i="89"/>
  <c r="M312" i="89" s="1"/>
  <c r="K313" i="89"/>
  <c r="K314" i="89"/>
  <c r="M314" i="89" s="1"/>
  <c r="K315" i="89"/>
  <c r="M315" i="89" s="1"/>
  <c r="K316" i="89"/>
  <c r="M316" i="89" s="1"/>
  <c r="K317" i="89"/>
  <c r="M317" i="89" s="1"/>
  <c r="K318" i="89"/>
  <c r="M318" i="89" s="1"/>
  <c r="K319" i="89"/>
  <c r="M319" i="89" s="1"/>
  <c r="K320" i="89"/>
  <c r="M320" i="89" s="1"/>
  <c r="K321" i="89"/>
  <c r="K322" i="89"/>
  <c r="M322" i="89" s="1"/>
  <c r="K323" i="89"/>
  <c r="M323" i="89" s="1"/>
  <c r="K324" i="89"/>
  <c r="M324" i="89" s="1"/>
  <c r="K325" i="89"/>
  <c r="M325" i="89" s="1"/>
  <c r="K326" i="89"/>
  <c r="M326" i="89" s="1"/>
  <c r="K327" i="89"/>
  <c r="M327" i="89" s="1"/>
  <c r="K328" i="89"/>
  <c r="M328" i="89" s="1"/>
  <c r="K329" i="89"/>
  <c r="K330" i="89"/>
  <c r="M330" i="89" s="1"/>
  <c r="K331" i="89"/>
  <c r="M331" i="89" s="1"/>
  <c r="K332" i="89"/>
  <c r="M332" i="89" s="1"/>
  <c r="K333" i="89"/>
  <c r="M333" i="89" s="1"/>
  <c r="K334" i="89"/>
  <c r="M334" i="89" s="1"/>
  <c r="K335" i="89"/>
  <c r="M335" i="89" s="1"/>
  <c r="K336" i="89"/>
  <c r="M336" i="89" s="1"/>
  <c r="K337" i="89"/>
  <c r="K338" i="89"/>
  <c r="M338" i="89" s="1"/>
  <c r="K339" i="89"/>
  <c r="M339" i="89" s="1"/>
  <c r="K340" i="89"/>
  <c r="M340" i="89" s="1"/>
  <c r="K341" i="89"/>
  <c r="M341" i="89" s="1"/>
  <c r="K342" i="89"/>
  <c r="M342" i="89" s="1"/>
  <c r="K343" i="89"/>
  <c r="M343" i="89" s="1"/>
  <c r="K344" i="89"/>
  <c r="M344" i="89" s="1"/>
  <c r="K345" i="89"/>
  <c r="M345" i="89" s="1"/>
  <c r="K346" i="89"/>
  <c r="M346" i="89" s="1"/>
  <c r="K347" i="89"/>
  <c r="M347" i="89" s="1"/>
  <c r="K348" i="89"/>
  <c r="M348" i="89" s="1"/>
  <c r="K349" i="89"/>
  <c r="M349" i="89" s="1"/>
  <c r="K350" i="89"/>
  <c r="M350" i="89" s="1"/>
  <c r="K351" i="89"/>
  <c r="M351" i="89" s="1"/>
  <c r="K353" i="89"/>
  <c r="M353" i="89" s="1"/>
  <c r="K354" i="89"/>
  <c r="K355" i="89"/>
  <c r="M355" i="89" s="1"/>
  <c r="K356" i="89"/>
  <c r="M356" i="89" s="1"/>
  <c r="K357" i="89"/>
  <c r="M357" i="89" s="1"/>
  <c r="K358" i="89"/>
  <c r="M358" i="89" s="1"/>
  <c r="K359" i="89"/>
  <c r="M359" i="89" s="1"/>
  <c r="K360" i="89"/>
  <c r="M360" i="89" s="1"/>
  <c r="K361" i="89"/>
  <c r="M361" i="89" s="1"/>
  <c r="K362" i="89"/>
  <c r="K363" i="89"/>
  <c r="M363" i="89" s="1"/>
  <c r="K364" i="89"/>
  <c r="M364" i="89" s="1"/>
  <c r="K365" i="89"/>
  <c r="M365" i="89" s="1"/>
  <c r="K366" i="89"/>
  <c r="M366" i="89" s="1"/>
  <c r="K367" i="89"/>
  <c r="M367" i="89" s="1"/>
  <c r="K368" i="89"/>
  <c r="M368" i="89" s="1"/>
  <c r="K369" i="89"/>
  <c r="M369" i="89" s="1"/>
  <c r="K370" i="89"/>
  <c r="K371" i="89"/>
  <c r="M371" i="89" s="1"/>
  <c r="K372" i="89"/>
  <c r="M372" i="89" s="1"/>
  <c r="K373" i="89"/>
  <c r="M373" i="89" s="1"/>
  <c r="K374" i="89"/>
  <c r="M374" i="89" s="1"/>
  <c r="K375" i="89"/>
  <c r="M375" i="89" s="1"/>
  <c r="K376" i="89"/>
  <c r="M376" i="89" s="1"/>
  <c r="K377" i="89"/>
  <c r="M377" i="89" s="1"/>
  <c r="K378" i="89"/>
  <c r="M378" i="89" s="1"/>
  <c r="K379" i="89"/>
  <c r="M379" i="89" s="1"/>
  <c r="K380" i="89"/>
  <c r="M380" i="89" s="1"/>
  <c r="K381" i="89"/>
  <c r="M381" i="89" s="1"/>
  <c r="K382" i="89"/>
  <c r="M382" i="89" s="1"/>
  <c r="K383" i="89"/>
  <c r="M383" i="89" s="1"/>
  <c r="K384" i="89"/>
  <c r="M384" i="89" s="1"/>
  <c r="K385" i="89"/>
  <c r="M385" i="89" s="1"/>
  <c r="K386" i="89"/>
  <c r="K387" i="89"/>
  <c r="M387" i="89" s="1"/>
  <c r="K388" i="89"/>
  <c r="M388" i="89" s="1"/>
  <c r="K389" i="89"/>
  <c r="M389" i="89" s="1"/>
  <c r="K390" i="89"/>
  <c r="M390" i="89" s="1"/>
  <c r="K391" i="89"/>
  <c r="M391" i="89" s="1"/>
  <c r="K392" i="89"/>
  <c r="M392" i="89" s="1"/>
  <c r="K393" i="89"/>
  <c r="M393" i="89" s="1"/>
  <c r="K394" i="89"/>
  <c r="K395" i="89"/>
  <c r="M395" i="89" s="1"/>
  <c r="K396" i="89"/>
  <c r="M396" i="89" s="1"/>
  <c r="K397" i="89"/>
  <c r="M397" i="89" s="1"/>
  <c r="K398" i="89"/>
  <c r="M398" i="89" s="1"/>
  <c r="K399" i="89"/>
  <c r="M399" i="89" s="1"/>
  <c r="K400" i="89"/>
  <c r="M400" i="89" s="1"/>
  <c r="K401" i="89"/>
  <c r="M401" i="89" s="1"/>
  <c r="K402" i="89"/>
  <c r="K403" i="89"/>
  <c r="M403" i="89" s="1"/>
  <c r="K404" i="89"/>
  <c r="M404" i="89" s="1"/>
  <c r="K405" i="89"/>
  <c r="M405" i="89" s="1"/>
  <c r="K406" i="89"/>
  <c r="M406" i="89" s="1"/>
  <c r="K407" i="89"/>
  <c r="M407" i="89" s="1"/>
  <c r="K408" i="89"/>
  <c r="M408" i="89" s="1"/>
  <c r="K409" i="89"/>
  <c r="M409" i="89" s="1"/>
  <c r="K410" i="89"/>
  <c r="K411" i="89"/>
  <c r="M411" i="89" s="1"/>
  <c r="K412" i="89"/>
  <c r="M412" i="89" s="1"/>
  <c r="K413" i="89"/>
  <c r="M413" i="89" s="1"/>
  <c r="K414" i="89"/>
  <c r="M414" i="89" s="1"/>
  <c r="K415" i="89"/>
  <c r="M415" i="89" s="1"/>
  <c r="K416" i="89"/>
  <c r="M416" i="89" s="1"/>
  <c r="K417" i="89"/>
  <c r="M417" i="89" s="1"/>
  <c r="K418" i="89"/>
  <c r="M418" i="89" s="1"/>
  <c r="K419" i="89"/>
  <c r="M419" i="89" s="1"/>
  <c r="K420" i="89"/>
  <c r="M420" i="89" s="1"/>
  <c r="K421" i="89"/>
  <c r="M421" i="89" s="1"/>
  <c r="K422" i="89"/>
  <c r="M422" i="89" s="1"/>
  <c r="K423" i="89"/>
  <c r="M423" i="89" s="1"/>
  <c r="K424" i="89"/>
  <c r="M424" i="89" s="1"/>
  <c r="K425" i="89"/>
  <c r="M425" i="89" s="1"/>
  <c r="K426" i="89"/>
  <c r="K427" i="89"/>
  <c r="M427" i="89" s="1"/>
  <c r="K428" i="89"/>
  <c r="M428" i="89" s="1"/>
  <c r="K429" i="89"/>
  <c r="M429" i="89" s="1"/>
  <c r="K430" i="89"/>
  <c r="M430" i="89" s="1"/>
  <c r="K431" i="89"/>
  <c r="M431" i="89" s="1"/>
  <c r="K432" i="89"/>
  <c r="M432" i="89" s="1"/>
  <c r="K433" i="89"/>
  <c r="M433" i="89" s="1"/>
  <c r="K434" i="89"/>
  <c r="K435" i="89"/>
  <c r="M435" i="89" s="1"/>
  <c r="K436" i="89"/>
  <c r="M436" i="89" s="1"/>
  <c r="K437" i="89"/>
  <c r="M437" i="89" s="1"/>
  <c r="K438" i="89"/>
  <c r="M438" i="89" s="1"/>
  <c r="K439" i="89"/>
  <c r="M439" i="89" s="1"/>
  <c r="K440" i="89"/>
  <c r="M440" i="89" s="1"/>
  <c r="K441" i="89"/>
  <c r="M441" i="89" s="1"/>
  <c r="K442" i="89"/>
  <c r="K443" i="89"/>
  <c r="M443" i="89" s="1"/>
  <c r="K444" i="89"/>
  <c r="M444" i="89" s="1"/>
  <c r="K445" i="89"/>
  <c r="M445" i="89" s="1"/>
  <c r="K446" i="89"/>
  <c r="M446" i="89" s="1"/>
  <c r="K447" i="89"/>
  <c r="M447" i="89" s="1"/>
  <c r="K448" i="89"/>
  <c r="M448" i="89" s="1"/>
  <c r="K449" i="89"/>
  <c r="M449" i="89" s="1"/>
  <c r="K450" i="89"/>
  <c r="K451" i="89"/>
  <c r="M451" i="89" s="1"/>
  <c r="K452" i="89"/>
  <c r="M452" i="89" s="1"/>
  <c r="K453" i="89"/>
  <c r="M453" i="89" s="1"/>
  <c r="K454" i="89"/>
  <c r="M454" i="89" s="1"/>
  <c r="K455" i="89"/>
  <c r="M455" i="89" s="1"/>
  <c r="K456" i="89"/>
  <c r="M456" i="89" s="1"/>
  <c r="K457" i="89"/>
  <c r="M457" i="89" s="1"/>
  <c r="K458" i="89"/>
  <c r="K459" i="89"/>
  <c r="M459" i="89" s="1"/>
  <c r="K460" i="89"/>
  <c r="M460" i="89" s="1"/>
  <c r="K461" i="89"/>
  <c r="M461" i="89" s="1"/>
  <c r="K462" i="89"/>
  <c r="M462" i="89" s="1"/>
  <c r="K463" i="89"/>
  <c r="M463" i="89" s="1"/>
  <c r="K464" i="89"/>
  <c r="M464" i="89" s="1"/>
  <c r="K465" i="89"/>
  <c r="M465" i="89" s="1"/>
  <c r="K466" i="89"/>
  <c r="M466" i="89" s="1"/>
  <c r="K467" i="89"/>
  <c r="M467" i="89" s="1"/>
  <c r="K468" i="89"/>
  <c r="M468" i="89" s="1"/>
  <c r="K469" i="89"/>
  <c r="M469" i="89" s="1"/>
  <c r="K470" i="89"/>
  <c r="M470" i="89" s="1"/>
  <c r="K471" i="89"/>
  <c r="M471" i="89" s="1"/>
  <c r="K472" i="89"/>
  <c r="M472" i="89" s="1"/>
  <c r="K473" i="89"/>
  <c r="M473" i="89" s="1"/>
  <c r="K474" i="89"/>
  <c r="K475" i="89"/>
  <c r="M475" i="89" s="1"/>
  <c r="K476" i="89"/>
  <c r="M476" i="89" s="1"/>
  <c r="K477" i="89"/>
  <c r="M477" i="89" s="1"/>
  <c r="K478" i="89"/>
  <c r="M478" i="89" s="1"/>
  <c r="K479" i="89"/>
  <c r="M479" i="89" s="1"/>
  <c r="K480" i="89"/>
  <c r="M480" i="89" s="1"/>
  <c r="K481" i="89"/>
  <c r="M481" i="89" s="1"/>
  <c r="K482" i="89"/>
  <c r="K483" i="89"/>
  <c r="M483" i="89" s="1"/>
  <c r="K484" i="89"/>
  <c r="M484" i="89" s="1"/>
  <c r="K485" i="89"/>
  <c r="M485" i="89" s="1"/>
  <c r="K486" i="89"/>
  <c r="M486" i="89" s="1"/>
  <c r="K487" i="89"/>
  <c r="M487" i="89" s="1"/>
  <c r="K488" i="89"/>
  <c r="M488" i="89" s="1"/>
  <c r="K489" i="89"/>
  <c r="M489" i="89" s="1"/>
  <c r="K490" i="89"/>
  <c r="M490" i="89" s="1"/>
  <c r="K491" i="89"/>
  <c r="M491" i="89" s="1"/>
  <c r="K492" i="89"/>
  <c r="M492" i="89" s="1"/>
  <c r="K493" i="89"/>
  <c r="M493" i="89" s="1"/>
  <c r="K494" i="89"/>
  <c r="M494" i="89" s="1"/>
  <c r="K495" i="89"/>
  <c r="M495" i="89" s="1"/>
  <c r="K496" i="89"/>
  <c r="M496" i="89" s="1"/>
  <c r="K497" i="89"/>
  <c r="M497" i="89" s="1"/>
  <c r="K498" i="89"/>
  <c r="K499" i="89"/>
  <c r="M499" i="89" s="1"/>
  <c r="K500" i="89"/>
  <c r="M500" i="89" s="1"/>
  <c r="K501" i="89"/>
  <c r="M501" i="89" s="1"/>
  <c r="K502" i="89"/>
  <c r="M502" i="89" s="1"/>
  <c r="K503" i="89"/>
  <c r="M503" i="89" s="1"/>
  <c r="K504" i="89"/>
  <c r="M504" i="89" s="1"/>
  <c r="K505" i="89"/>
  <c r="M505" i="89" s="1"/>
  <c r="K506" i="89"/>
  <c r="K507" i="89"/>
  <c r="M507" i="89" s="1"/>
  <c r="K508" i="89"/>
  <c r="M508" i="89" s="1"/>
  <c r="K509" i="89"/>
  <c r="M509" i="89" s="1"/>
  <c r="K510" i="89"/>
  <c r="M510" i="89" s="1"/>
  <c r="K511" i="89"/>
  <c r="M511" i="89" s="1"/>
  <c r="K512" i="89"/>
  <c r="M512" i="89" s="1"/>
  <c r="K513" i="89"/>
  <c r="M513" i="89" s="1"/>
  <c r="K514" i="89"/>
  <c r="K515" i="89"/>
  <c r="M515" i="89" s="1"/>
  <c r="K516" i="89"/>
  <c r="M516" i="89" s="1"/>
  <c r="K517" i="89"/>
  <c r="M517" i="89" s="1"/>
  <c r="K518" i="89"/>
  <c r="M518" i="89" s="1"/>
  <c r="K519" i="89"/>
  <c r="M519" i="89" s="1"/>
  <c r="K520" i="89"/>
  <c r="M520" i="89" s="1"/>
  <c r="K521" i="89"/>
  <c r="M521" i="89" s="1"/>
  <c r="K522" i="89"/>
  <c r="K523" i="89"/>
  <c r="M523" i="89" s="1"/>
  <c r="K524" i="89"/>
  <c r="M524" i="89" s="1"/>
  <c r="K525" i="89"/>
  <c r="M525" i="89" s="1"/>
  <c r="K527" i="89"/>
  <c r="M527" i="89" s="1"/>
  <c r="K528" i="89"/>
  <c r="M528" i="89" s="1"/>
  <c r="K529" i="89"/>
  <c r="M529" i="89" s="1"/>
  <c r="K530" i="89"/>
  <c r="M530" i="89" s="1"/>
  <c r="K531" i="89"/>
  <c r="K532" i="89"/>
  <c r="M532" i="89" s="1"/>
  <c r="K533" i="89"/>
  <c r="M533" i="89" s="1"/>
  <c r="K534" i="89"/>
  <c r="M534" i="89" s="1"/>
  <c r="K535" i="89"/>
  <c r="M535" i="89" s="1"/>
  <c r="K536" i="89"/>
  <c r="M536" i="89" s="1"/>
  <c r="K537" i="89"/>
  <c r="M537" i="89" s="1"/>
  <c r="K538" i="89"/>
  <c r="M538" i="89" s="1"/>
  <c r="K539" i="89"/>
  <c r="M539" i="89" s="1"/>
  <c r="K540" i="89"/>
  <c r="M540" i="89" s="1"/>
  <c r="K541" i="89"/>
  <c r="M541" i="89" s="1"/>
  <c r="K542" i="89"/>
  <c r="M542" i="89" s="1"/>
  <c r="K543" i="89"/>
  <c r="M543" i="89" s="1"/>
  <c r="K544" i="89"/>
  <c r="M544" i="89" s="1"/>
  <c r="K545" i="89"/>
  <c r="M545" i="89" s="1"/>
  <c r="K546" i="89"/>
  <c r="M546" i="89" s="1"/>
  <c r="K547" i="89"/>
  <c r="M547" i="89" s="1"/>
  <c r="K548" i="89"/>
  <c r="M548" i="89" s="1"/>
  <c r="K549" i="89"/>
  <c r="M549" i="89" s="1"/>
  <c r="K550" i="89"/>
  <c r="M550" i="89" s="1"/>
  <c r="K551" i="89"/>
  <c r="M551" i="89" s="1"/>
  <c r="K552" i="89"/>
  <c r="M552" i="89" s="1"/>
  <c r="K553" i="89"/>
  <c r="M553" i="89" s="1"/>
  <c r="K554" i="89"/>
  <c r="M554" i="89" s="1"/>
  <c r="K555" i="89"/>
  <c r="M555" i="89" s="1"/>
  <c r="K556" i="89"/>
  <c r="M556" i="89" s="1"/>
  <c r="K557" i="89"/>
  <c r="M557" i="89" s="1"/>
  <c r="K558" i="89"/>
  <c r="M558" i="89" s="1"/>
  <c r="K559" i="89"/>
  <c r="M559" i="89" s="1"/>
  <c r="K560" i="89"/>
  <c r="M560" i="89" s="1"/>
  <c r="K561" i="89"/>
  <c r="M561" i="89" s="1"/>
  <c r="K562" i="89"/>
  <c r="M562" i="89" s="1"/>
  <c r="K563" i="89"/>
  <c r="K564" i="89"/>
  <c r="M564" i="89" s="1"/>
  <c r="K566" i="89"/>
  <c r="M566" i="89" s="1"/>
  <c r="K567" i="89"/>
  <c r="M567" i="89" s="1"/>
  <c r="K568" i="89"/>
  <c r="M568" i="89" s="1"/>
  <c r="K569" i="89"/>
  <c r="M569" i="89" s="1"/>
  <c r="K570" i="89"/>
  <c r="M570" i="89" s="1"/>
  <c r="K571" i="89"/>
  <c r="M571" i="89" s="1"/>
  <c r="K572" i="89"/>
  <c r="M572" i="89" s="1"/>
  <c r="K573" i="89"/>
  <c r="M573" i="89" s="1"/>
  <c r="K574" i="89"/>
  <c r="M574" i="89" s="1"/>
  <c r="K575" i="89"/>
  <c r="M575" i="89" s="1"/>
  <c r="K576" i="89"/>
  <c r="M576" i="89" s="1"/>
  <c r="K577" i="89"/>
  <c r="M577" i="89" s="1"/>
  <c r="K578" i="89"/>
  <c r="M578" i="89" s="1"/>
  <c r="K579" i="89"/>
  <c r="M579" i="89" s="1"/>
  <c r="K580" i="89"/>
  <c r="M580" i="89" s="1"/>
  <c r="K581" i="89"/>
  <c r="M581" i="89" s="1"/>
  <c r="K582" i="89"/>
  <c r="K583" i="89"/>
  <c r="K584" i="89"/>
  <c r="K585" i="89"/>
  <c r="K586" i="89"/>
  <c r="K587" i="89"/>
  <c r="M9" i="89"/>
  <c r="M10" i="89"/>
  <c r="M11" i="89"/>
  <c r="M17" i="89"/>
  <c r="M18" i="89"/>
  <c r="M25" i="89"/>
  <c r="M26" i="89"/>
  <c r="M33" i="89"/>
  <c r="M41" i="89"/>
  <c r="M42" i="89"/>
  <c r="M49" i="89"/>
  <c r="M50" i="89"/>
  <c r="M57" i="89"/>
  <c r="M65" i="89"/>
  <c r="M81" i="89"/>
  <c r="M82" i="89"/>
  <c r="M97" i="89"/>
  <c r="M98" i="89"/>
  <c r="M105" i="89"/>
  <c r="M106" i="89"/>
  <c r="M114" i="89"/>
  <c r="M121" i="89"/>
  <c r="M129" i="89"/>
  <c r="M137" i="89"/>
  <c r="M145" i="89"/>
  <c r="M146" i="89"/>
  <c r="M153" i="89"/>
  <c r="M154" i="89"/>
  <c r="M161" i="89"/>
  <c r="M169" i="89"/>
  <c r="M177" i="89"/>
  <c r="M185" i="89"/>
  <c r="M193" i="89"/>
  <c r="M201" i="89"/>
  <c r="M209" i="89"/>
  <c r="M217" i="89"/>
  <c r="M225" i="89"/>
  <c r="M233" i="89"/>
  <c r="M241" i="89"/>
  <c r="M249" i="89"/>
  <c r="M257" i="89"/>
  <c r="M265" i="89"/>
  <c r="M273" i="89"/>
  <c r="M281" i="89"/>
  <c r="M289" i="89"/>
  <c r="M297" i="89"/>
  <c r="M305" i="89"/>
  <c r="M313" i="89"/>
  <c r="M321" i="89"/>
  <c r="M329" i="89"/>
  <c r="M337" i="89"/>
  <c r="M354" i="89"/>
  <c r="M362" i="89"/>
  <c r="M370" i="89"/>
  <c r="M386" i="89"/>
  <c r="M394" i="89"/>
  <c r="M402" i="89"/>
  <c r="M410" i="89"/>
  <c r="M426" i="89"/>
  <c r="M434" i="89"/>
  <c r="M442" i="89"/>
  <c r="M450" i="89"/>
  <c r="M458" i="89"/>
  <c r="M474" i="89"/>
  <c r="M482" i="89"/>
  <c r="M498" i="89"/>
  <c r="M506" i="89"/>
  <c r="M514" i="89"/>
  <c r="M522" i="89"/>
  <c r="M531" i="89"/>
  <c r="M563" i="89"/>
  <c r="J6" i="73" l="1"/>
  <c r="M6" i="73"/>
  <c r="J7" i="73"/>
  <c r="M7" i="73"/>
  <c r="J8" i="73"/>
  <c r="M8" i="73"/>
  <c r="J9" i="73"/>
  <c r="M9" i="73"/>
  <c r="J10" i="73"/>
  <c r="M10" i="73"/>
  <c r="J11" i="73"/>
  <c r="M11" i="73"/>
  <c r="J12" i="73"/>
  <c r="M12" i="73"/>
  <c r="J13" i="73"/>
  <c r="M13" i="73"/>
  <c r="J14" i="73"/>
  <c r="M14" i="73"/>
  <c r="J15" i="73"/>
  <c r="M15" i="73"/>
  <c r="J16" i="73"/>
  <c r="M16" i="73"/>
  <c r="J17" i="73"/>
  <c r="M17" i="73"/>
  <c r="J18" i="73"/>
  <c r="M18" i="73"/>
  <c r="J19" i="73"/>
  <c r="M19" i="73"/>
  <c r="J20" i="73"/>
  <c r="M20" i="73"/>
  <c r="J21" i="73"/>
  <c r="M21" i="73"/>
  <c r="J22" i="73"/>
  <c r="M22" i="73"/>
  <c r="J23" i="73"/>
  <c r="M23" i="73"/>
  <c r="J24" i="73"/>
  <c r="M24" i="73"/>
  <c r="J25" i="73"/>
  <c r="M25" i="73"/>
  <c r="J26" i="73"/>
  <c r="M26" i="73"/>
  <c r="J27" i="73"/>
  <c r="M27" i="73"/>
  <c r="J28" i="73"/>
  <c r="M28" i="73"/>
  <c r="J29" i="73"/>
  <c r="M29" i="73"/>
  <c r="J30" i="73"/>
  <c r="M30" i="73"/>
  <c r="J31" i="73"/>
  <c r="M31" i="73"/>
  <c r="J32" i="73"/>
  <c r="M32" i="73"/>
  <c r="J33" i="73"/>
  <c r="M33" i="73"/>
  <c r="J34" i="73"/>
  <c r="M34" i="73"/>
  <c r="J35" i="73"/>
  <c r="M35" i="73"/>
  <c r="J36" i="73"/>
  <c r="M36" i="73"/>
  <c r="J37" i="73"/>
  <c r="M37" i="73"/>
  <c r="J38" i="73"/>
  <c r="M38" i="73"/>
  <c r="J39" i="73"/>
  <c r="M39" i="73"/>
  <c r="J40" i="73"/>
  <c r="M40" i="73"/>
  <c r="J41" i="73"/>
  <c r="M41" i="73"/>
  <c r="J42" i="73"/>
  <c r="M42" i="73"/>
  <c r="J43" i="73"/>
  <c r="M43" i="73"/>
  <c r="J44" i="73"/>
  <c r="M44" i="73"/>
  <c r="J45" i="73"/>
  <c r="M45" i="73"/>
  <c r="J46" i="73"/>
  <c r="M46" i="73"/>
  <c r="J47" i="73"/>
  <c r="M47" i="73"/>
  <c r="J48" i="73"/>
  <c r="M48" i="73"/>
  <c r="J49" i="73"/>
  <c r="M49" i="73"/>
  <c r="J50" i="73"/>
  <c r="M50" i="73"/>
  <c r="J51" i="73"/>
  <c r="M51" i="73"/>
  <c r="J52" i="73"/>
  <c r="M52" i="73"/>
  <c r="J53" i="73"/>
  <c r="M53" i="73"/>
  <c r="J54" i="73"/>
  <c r="M54" i="73"/>
  <c r="J55" i="73"/>
  <c r="M55" i="73"/>
  <c r="J56" i="73"/>
  <c r="M56" i="73"/>
  <c r="J57" i="73"/>
  <c r="M57" i="73"/>
  <c r="J58" i="73"/>
  <c r="M58" i="73"/>
  <c r="J59" i="73"/>
  <c r="M59" i="73"/>
  <c r="J60" i="73"/>
  <c r="M60" i="73"/>
  <c r="J61" i="73"/>
  <c r="M61" i="73"/>
  <c r="J62" i="73"/>
  <c r="M62" i="73"/>
  <c r="J63" i="73"/>
  <c r="M63" i="73"/>
  <c r="J64" i="73"/>
  <c r="M64" i="73"/>
  <c r="J65" i="73"/>
  <c r="M65" i="73"/>
  <c r="J66" i="73"/>
  <c r="M66" i="73"/>
  <c r="J67" i="73"/>
  <c r="M67" i="73"/>
  <c r="J68" i="73"/>
  <c r="M68" i="73"/>
  <c r="J69" i="73"/>
  <c r="M69" i="73"/>
  <c r="J70" i="73"/>
  <c r="M70" i="73"/>
  <c r="J71" i="73"/>
  <c r="M71" i="73"/>
  <c r="J72" i="73"/>
  <c r="M72" i="73"/>
  <c r="J73" i="73"/>
  <c r="M73" i="73"/>
  <c r="J74" i="73"/>
  <c r="M74" i="73"/>
  <c r="J75" i="73"/>
  <c r="M75" i="73"/>
  <c r="J76" i="73"/>
  <c r="M76" i="73"/>
  <c r="J77" i="73"/>
  <c r="M77" i="73"/>
  <c r="J78" i="73"/>
  <c r="M78" i="73"/>
  <c r="J79" i="73"/>
  <c r="M79" i="73"/>
  <c r="J80" i="73"/>
  <c r="M80" i="73"/>
  <c r="J81" i="73"/>
  <c r="M81" i="73"/>
  <c r="J82" i="73"/>
  <c r="M82" i="73"/>
  <c r="J83" i="73"/>
  <c r="M83" i="73"/>
  <c r="J84" i="73"/>
  <c r="M84" i="73"/>
  <c r="J85" i="73"/>
  <c r="M85" i="73"/>
  <c r="J86" i="73"/>
  <c r="M86" i="73"/>
  <c r="J87" i="73"/>
  <c r="M87" i="73"/>
  <c r="J88" i="73"/>
  <c r="M88" i="73"/>
  <c r="J89" i="73"/>
  <c r="M89" i="73"/>
  <c r="J90" i="73"/>
  <c r="M90" i="73"/>
  <c r="J91" i="73"/>
  <c r="M91" i="73"/>
  <c r="J92" i="73"/>
  <c r="M92" i="73"/>
  <c r="J93" i="73"/>
  <c r="M93" i="73"/>
  <c r="J94" i="73"/>
  <c r="M94" i="73"/>
  <c r="J95" i="73"/>
  <c r="M95" i="73"/>
  <c r="J96" i="73"/>
  <c r="M96" i="73"/>
  <c r="J97" i="73"/>
  <c r="M97" i="73"/>
  <c r="J98" i="73"/>
  <c r="M98" i="73"/>
  <c r="J99" i="73"/>
  <c r="M99" i="73"/>
  <c r="J100" i="73"/>
  <c r="M100" i="73"/>
  <c r="J101" i="73"/>
  <c r="M101" i="73"/>
  <c r="J102" i="73"/>
  <c r="M102" i="73"/>
  <c r="J103" i="73"/>
  <c r="M103" i="73"/>
  <c r="J104" i="73"/>
  <c r="M104" i="73"/>
  <c r="J105" i="73"/>
  <c r="M105" i="73"/>
  <c r="J106" i="73"/>
  <c r="M106" i="73"/>
  <c r="J107" i="73"/>
  <c r="M107" i="73"/>
  <c r="J108" i="73"/>
  <c r="M108" i="73"/>
  <c r="J109" i="73"/>
  <c r="M109" i="73"/>
  <c r="J110" i="73"/>
  <c r="M110" i="73"/>
  <c r="J111" i="73"/>
  <c r="M111" i="73"/>
  <c r="J112" i="73"/>
  <c r="M112" i="73"/>
  <c r="J113" i="73"/>
  <c r="M113" i="73"/>
  <c r="J114" i="73"/>
  <c r="M114" i="73"/>
  <c r="J115" i="73"/>
  <c r="M115" i="73"/>
  <c r="J116" i="73"/>
  <c r="M116" i="73"/>
  <c r="J117" i="73"/>
  <c r="M117" i="73"/>
  <c r="J118" i="73"/>
  <c r="M118" i="73"/>
  <c r="J119" i="73"/>
  <c r="M119" i="73"/>
  <c r="J120" i="73"/>
  <c r="M120" i="73"/>
  <c r="J121" i="73"/>
  <c r="M121" i="73"/>
  <c r="J122" i="73"/>
  <c r="M122" i="73"/>
  <c r="J123" i="73"/>
  <c r="M123" i="73"/>
  <c r="J124" i="73"/>
  <c r="M124" i="73"/>
  <c r="J125" i="73"/>
  <c r="M125" i="73"/>
  <c r="J126" i="73"/>
  <c r="M126" i="73"/>
  <c r="J127" i="73"/>
  <c r="M127" i="73"/>
  <c r="J128" i="73"/>
  <c r="M128" i="73"/>
  <c r="J129" i="73"/>
  <c r="M129" i="73"/>
  <c r="J130" i="73"/>
  <c r="M130" i="73"/>
  <c r="J131" i="73"/>
  <c r="M131" i="73"/>
  <c r="J132" i="73"/>
  <c r="M132" i="73"/>
  <c r="J133" i="73"/>
  <c r="M133" i="73"/>
  <c r="J134" i="73"/>
  <c r="M134" i="73"/>
  <c r="J135" i="73"/>
  <c r="M135" i="73"/>
  <c r="J136" i="73"/>
  <c r="M136" i="73"/>
  <c r="J137" i="73"/>
  <c r="M137" i="73"/>
  <c r="J138" i="73"/>
  <c r="M138" i="73"/>
  <c r="J139" i="73"/>
  <c r="M139" i="73"/>
  <c r="J140" i="73"/>
  <c r="M140" i="73"/>
  <c r="J141" i="73"/>
  <c r="M141" i="73"/>
  <c r="J142" i="73"/>
  <c r="M142" i="73"/>
  <c r="J143" i="73"/>
  <c r="M143" i="73"/>
  <c r="J144" i="73"/>
  <c r="M144" i="73"/>
  <c r="J145" i="73"/>
  <c r="M145" i="73"/>
  <c r="J146" i="73"/>
  <c r="M146" i="73"/>
  <c r="J147" i="73"/>
  <c r="M147" i="73"/>
  <c r="J148" i="73"/>
  <c r="M148" i="73"/>
  <c r="J149" i="73"/>
  <c r="M149" i="73"/>
  <c r="J150" i="73"/>
  <c r="M150" i="73"/>
  <c r="J151" i="73"/>
  <c r="M151" i="73"/>
  <c r="J152" i="73"/>
  <c r="M152" i="73"/>
  <c r="J153" i="73"/>
  <c r="M153" i="73"/>
  <c r="J154" i="73"/>
  <c r="M154" i="73"/>
  <c r="J155" i="73"/>
  <c r="M155" i="73"/>
  <c r="J156" i="73"/>
  <c r="M156" i="73"/>
  <c r="J157" i="73"/>
  <c r="M157" i="73"/>
  <c r="J158" i="73"/>
  <c r="M158" i="73"/>
  <c r="J159" i="73"/>
  <c r="M159" i="73"/>
  <c r="J160" i="73"/>
  <c r="M160" i="73"/>
  <c r="J161" i="73"/>
  <c r="M161" i="73"/>
  <c r="J162" i="73"/>
  <c r="M162" i="73"/>
  <c r="J163" i="73"/>
  <c r="M163" i="73"/>
  <c r="J164" i="73"/>
  <c r="M164" i="73"/>
  <c r="J165" i="73"/>
  <c r="M165" i="73"/>
  <c r="J166" i="73"/>
  <c r="M166" i="73"/>
  <c r="J167" i="73"/>
  <c r="M167" i="73"/>
  <c r="C168" i="73"/>
  <c r="F168" i="73"/>
  <c r="C169" i="73"/>
  <c r="C170" i="73"/>
  <c r="C171" i="73"/>
  <c r="C172" i="73"/>
  <c r="C173" i="73"/>
  <c r="G168" i="73"/>
  <c r="H168" i="73"/>
  <c r="I168" i="73"/>
  <c r="G170" i="73"/>
  <c r="K168" i="73"/>
  <c r="L168" i="73"/>
  <c r="M5" i="73"/>
  <c r="J5" i="73"/>
  <c r="C5" i="88" l="1"/>
  <c r="M168" i="73"/>
  <c r="B5" i="88" s="1"/>
  <c r="J168" i="73"/>
  <c r="B5" i="66" s="1"/>
  <c r="M582" i="89"/>
  <c r="M583" i="89"/>
  <c r="M584" i="89"/>
  <c r="M585" i="89"/>
  <c r="M586" i="89"/>
  <c r="M587" i="89"/>
  <c r="K588" i="89"/>
  <c r="M588" i="89" s="1"/>
  <c r="K6" i="89"/>
  <c r="M6" i="89" s="1"/>
  <c r="K7" i="89"/>
  <c r="M7" i="89" s="1"/>
  <c r="C12" i="86"/>
  <c r="C13" i="86"/>
  <c r="C10" i="86"/>
  <c r="C9" i="86"/>
  <c r="F9" i="86"/>
  <c r="L9" i="86"/>
  <c r="G11" i="86"/>
  <c r="G9" i="86"/>
  <c r="I9" i="86"/>
  <c r="H9" i="86"/>
  <c r="C14" i="86" l="1"/>
  <c r="C11" i="86"/>
  <c r="L10" i="86"/>
  <c r="J9" i="86"/>
  <c r="J10" i="86" s="1"/>
  <c r="C15" i="86" l="1"/>
  <c r="K9" i="86"/>
  <c r="M10" i="86" s="1"/>
  <c r="J589" i="89"/>
  <c r="J590" i="89" s="1"/>
  <c r="C594" i="89"/>
  <c r="C593" i="89"/>
  <c r="C592" i="89"/>
  <c r="C591" i="89"/>
  <c r="C590" i="89"/>
  <c r="L589" i="89"/>
  <c r="L590" i="89" s="1"/>
  <c r="I589" i="89"/>
  <c r="H589" i="89"/>
  <c r="G589" i="89"/>
  <c r="F589" i="89"/>
  <c r="C589" i="89"/>
  <c r="K5" i="89"/>
  <c r="M5" i="89" s="1"/>
  <c r="M592" i="89" s="1"/>
  <c r="C595" i="89" l="1"/>
  <c r="K589" i="89"/>
  <c r="K8" i="86"/>
  <c r="M590" i="89" l="1"/>
  <c r="D5" i="66" s="1"/>
  <c r="K6" i="86"/>
  <c r="K5" i="86" l="1"/>
  <c r="M5" i="86" l="1"/>
  <c r="M6" i="86" l="1"/>
  <c r="K7" i="86"/>
  <c r="M8" i="86"/>
  <c r="M7" i="86" l="1"/>
  <c r="C5" i="66"/>
  <c r="A5" i="66" l="1"/>
  <c r="F6" i="60" l="1"/>
  <c r="G6" i="60" l="1"/>
  <c r="H6" i="60" l="1"/>
</calcChain>
</file>

<file path=xl/sharedStrings.xml><?xml version="1.0" encoding="utf-8"?>
<sst xmlns="http://schemas.openxmlformats.org/spreadsheetml/2006/main" count="2866" uniqueCount="1424">
  <si>
    <t>回収率</t>
    <rPh sb="0" eb="2">
      <t>カイシュウ</t>
    </rPh>
    <rPh sb="2" eb="3">
      <t>リツ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</si>
  <si>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</si>
  <si>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</si>
  <si>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</si>
  <si>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</si>
  <si>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</si>
  <si>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共同受注窓口</t>
    <rPh sb="0" eb="2">
      <t>キョウドウ</t>
    </rPh>
    <rPh sb="2" eb="4">
      <t>ジュチュウ</t>
    </rPh>
    <rPh sb="4" eb="6">
      <t>マドグチ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</si>
  <si>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</si>
  <si>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</si>
  <si>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</si>
  <si>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</si>
  <si>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</si>
  <si>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</si>
  <si>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</si>
  <si>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</si>
  <si>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</si>
  <si>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</si>
  <si>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</si>
  <si>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</si>
  <si>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</si>
  <si>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</si>
  <si>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株式・合名・合資・合同会社</t>
    <phoneticPr fontId="2"/>
  </si>
  <si>
    <t>就労継続支援Ｂ型サービス費（Ⅰ）又は就労継続支援Ｂ型サービス費（Ⅱ）</t>
    <phoneticPr fontId="2"/>
  </si>
  <si>
    <t>就労継続支援Ｂ型サービス費（Ⅲ）又は就労継続支援Ｂ型サービス費（Ⅳ）</t>
    <phoneticPr fontId="2"/>
  </si>
  <si>
    <t>「就労継続支援A型（雇用型）」シート</t>
    <phoneticPr fontId="2"/>
  </si>
  <si>
    <t>「就労継続支援A型（非雇用型）」シート</t>
    <phoneticPr fontId="2"/>
  </si>
  <si>
    <t>「就労継続支援B型」シート</t>
    <phoneticPr fontId="2"/>
  </si>
  <si>
    <t>「事業所数」シート</t>
    <rPh sb="1" eb="4">
      <t>ジギョウショ</t>
    </rPh>
    <rPh sb="4" eb="5">
      <t>スウ</t>
    </rPh>
    <phoneticPr fontId="2"/>
  </si>
  <si>
    <t>⑨賃金支払総額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</si>
  <si>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</si>
  <si>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都道府県
A</t>
    <rPh sb="0" eb="4">
      <t>トドウフケン</t>
    </rPh>
    <phoneticPr fontId="2"/>
  </si>
  <si>
    <t>就労継続
支援Ａ型
（雇用型）
B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</si>
  <si>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
C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</si>
  <si>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就労継続
支援Ｂ型
D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</si>
  <si>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都道府県名
A</t>
    <rPh sb="0" eb="4">
      <t>トドウフケン</t>
    </rPh>
    <rPh sb="4" eb="5">
      <t>メイ</t>
    </rPh>
    <phoneticPr fontId="2"/>
  </si>
  <si>
    <t>就労継続
支援Ａ型
B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</si>
  <si>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
C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</si>
  <si>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回収状況
D</t>
    <rPh sb="0" eb="2">
      <t>カイシュウ</t>
    </rPh>
    <rPh sb="2" eb="4">
      <t>ジョウキョウ</t>
    </rPh>
    <phoneticPr fontId="2"/>
  </si>
  <si>
    <t>各都道府県における
共同受注窓口数
E</t>
    <rPh sb="0" eb="1">
      <t>カク</t>
    </rPh>
    <rPh sb="1" eb="5">
      <t>トドウフケン</t>
    </rPh>
    <rPh sb="10" eb="12">
      <t>キョウドウ</t>
    </rPh>
    <rPh sb="12" eb="14">
      <t>ジュチュウ</t>
    </rPh>
    <rPh sb="14" eb="16">
      <t>マドグチ</t>
    </rPh>
    <rPh sb="16" eb="17">
      <t>スウ</t>
    </rPh>
    <phoneticPr fontId="2"/>
  </si>
  <si>
    <t>報告
事業所数</t>
    <rPh sb="0" eb="2">
      <t>ホウコク</t>
    </rPh>
    <rPh sb="3" eb="6">
      <t>ジギョウショ</t>
    </rPh>
    <rPh sb="6" eb="7">
      <t>スウ</t>
    </rPh>
    <phoneticPr fontId="2"/>
  </si>
  <si>
    <t>報告対象事業所数</t>
    <rPh sb="0" eb="2">
      <t>ホウコク</t>
    </rPh>
    <rPh sb="2" eb="4">
      <t>タイショウ</t>
    </rPh>
    <rPh sb="4" eb="7">
      <t>ジギョウショ</t>
    </rPh>
    <rPh sb="7" eb="8">
      <t>スウ</t>
    </rPh>
    <phoneticPr fontId="2"/>
  </si>
  <si>
    <t>報告対象
事業所数</t>
    <rPh sb="0" eb="2">
      <t>ホウコク</t>
    </rPh>
    <rPh sb="2" eb="4">
      <t>タイショウ</t>
    </rPh>
    <rPh sb="5" eb="8">
      <t>ジギョウショ</t>
    </rPh>
    <rPh sb="8" eb="9">
      <t>スウ</t>
    </rPh>
    <phoneticPr fontId="2"/>
  </si>
  <si>
    <t>報告対象
事業所数</t>
    <rPh sb="0" eb="2">
      <t>ホウコク</t>
    </rPh>
    <rPh sb="2" eb="3">
      <t>タイ</t>
    </rPh>
    <rPh sb="3" eb="4">
      <t>ゾウ</t>
    </rPh>
    <rPh sb="5" eb="8">
      <t>ジギョウショ</t>
    </rPh>
    <rPh sb="8" eb="9">
      <t>スウ</t>
    </rPh>
    <phoneticPr fontId="2"/>
  </si>
  <si>
    <t>⑮備考</t>
    <rPh sb="1" eb="3">
      <t>ビコウ</t>
    </rPh>
    <phoneticPr fontId="2"/>
  </si>
  <si>
    <t>⑯実施状況</t>
    <rPh sb="1" eb="3">
      <t>ジッシ</t>
    </rPh>
    <rPh sb="3" eb="5">
      <t>ジョウキョウ</t>
    </rPh>
    <phoneticPr fontId="2"/>
  </si>
  <si>
    <t>⑱収入の割合（％）</t>
    <rPh sb="1" eb="3">
      <t>シュウニュウ</t>
    </rPh>
    <rPh sb="4" eb="6">
      <t>ワリアイ</t>
    </rPh>
    <phoneticPr fontId="2"/>
  </si>
  <si>
    <t>⑲実施状況</t>
    <rPh sb="1" eb="3">
      <t>ジッシ</t>
    </rPh>
    <rPh sb="3" eb="5">
      <t>ジョウキョウ</t>
    </rPh>
    <phoneticPr fontId="2"/>
  </si>
  <si>
    <t>⑰新規実施</t>
    <rPh sb="1" eb="3">
      <t>シンキ</t>
    </rPh>
    <rPh sb="3" eb="5">
      <t>ジッシ</t>
    </rPh>
    <phoneticPr fontId="2"/>
  </si>
  <si>
    <t>⑧工賃支払総額</t>
    <rPh sb="1" eb="3">
      <t>コウチン</t>
    </rPh>
    <rPh sb="3" eb="5">
      <t>シハライ</t>
    </rPh>
    <rPh sb="5" eb="7">
      <t>ソウガク</t>
    </rPh>
    <phoneticPr fontId="2"/>
  </si>
  <si>
    <t>⑩年間開所日数</t>
    <rPh sb="1" eb="3">
      <t>ネンカン</t>
    </rPh>
    <rPh sb="3" eb="5">
      <t>カイショ</t>
    </rPh>
    <rPh sb="5" eb="7">
      <t>ニッスウ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</si>
  <si>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</si>
  <si>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⑫賃金支払総額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</si>
  <si>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</si>
  <si>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時間額</t>
    <rPh sb="0" eb="3">
      <t>ジカンガク</t>
    </rPh>
    <phoneticPr fontId="2"/>
  </si>
  <si>
    <t>⑨利用者延人数</t>
    <rPh sb="1" eb="4">
      <t>リヨウシャ</t>
    </rPh>
    <rPh sb="4" eb="5">
      <t>ノブ</t>
    </rPh>
    <rPh sb="5" eb="7">
      <t>ニンズウ</t>
    </rPh>
    <phoneticPr fontId="2"/>
  </si>
  <si>
    <t>合計</t>
    <rPh sb="0" eb="2">
      <t>ゴウケイ</t>
    </rPh>
    <phoneticPr fontId="2"/>
  </si>
  <si>
    <t>⑪１日の平均
利用者数</t>
    <rPh sb="2" eb="3">
      <t>ニチ</t>
    </rPh>
    <rPh sb="4" eb="6">
      <t>ヘイキン</t>
    </rPh>
    <rPh sb="7" eb="9">
      <t>リヨウ</t>
    </rPh>
    <rPh sb="9" eb="10">
      <t>シャ</t>
    </rPh>
    <rPh sb="10" eb="11">
      <t>スウ</t>
    </rPh>
    <phoneticPr fontId="2"/>
  </si>
  <si>
    <t>⑫年間開所月数</t>
    <rPh sb="1" eb="3">
      <t>ネンカン</t>
    </rPh>
    <rPh sb="3" eb="5">
      <t>カイショ</t>
    </rPh>
    <rPh sb="5" eb="7">
      <t>ツキスウ</t>
    </rPh>
    <phoneticPr fontId="2"/>
  </si>
  <si>
    <t>⑬工賃平均額</t>
    <rPh sb="1" eb="3">
      <t>コウチン</t>
    </rPh>
    <rPh sb="3" eb="5">
      <t>ヘイキン</t>
    </rPh>
    <rPh sb="5" eb="6">
      <t>ガク</t>
    </rPh>
    <phoneticPr fontId="2"/>
  </si>
  <si>
    <t>令和６年度</t>
    <rPh sb="4" eb="5">
      <t>ド</t>
    </rPh>
    <phoneticPr fontId="2"/>
  </si>
  <si>
    <t>令和６年度各事業所種別平均工賃（賃金）一覧（月額）</t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8">
      <t>チンギン</t>
    </rPh>
    <rPh sb="19" eb="21">
      <t>イチラン</t>
    </rPh>
    <rPh sb="22" eb="24">
      <t>ゲツガク</t>
    </rPh>
    <phoneticPr fontId="2"/>
  </si>
  <si>
    <t>令和６年度各事業所種別平均賃金一覧（時間額）</t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4">
      <t>チン</t>
    </rPh>
    <rPh sb="14" eb="15">
      <t>キン</t>
    </rPh>
    <rPh sb="15" eb="17">
      <t>イチラン</t>
    </rPh>
    <rPh sb="18" eb="21">
      <t>ジカンガク</t>
    </rPh>
    <phoneticPr fontId="2"/>
  </si>
  <si>
    <r>
      <t>全事業所</t>
    </r>
    <r>
      <rPr>
        <strike/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C</t>
    </r>
    <rPh sb="0" eb="1">
      <t>ゼン</t>
    </rPh>
    <rPh sb="1" eb="4">
      <t>ジギョウショ</t>
    </rPh>
    <phoneticPr fontId="2"/>
  </si>
  <si>
    <t>水福連携</t>
    <rPh sb="0" eb="1">
      <t>スイ</t>
    </rPh>
    <rPh sb="1" eb="2">
      <t>フク</t>
    </rPh>
    <rPh sb="2" eb="4">
      <t>レンケイ</t>
    </rPh>
    <phoneticPr fontId="2"/>
  </si>
  <si>
    <t>林福連携</t>
    <rPh sb="0" eb="1">
      <t>ハヤシ</t>
    </rPh>
    <rPh sb="1" eb="2">
      <t>フク</t>
    </rPh>
    <rPh sb="2" eb="4">
      <t>レンケイ</t>
    </rPh>
    <phoneticPr fontId="2"/>
  </si>
  <si>
    <t>⑳新規実施</t>
    <rPh sb="1" eb="3">
      <t>シンキ</t>
    </rPh>
    <rPh sb="3" eb="5">
      <t>ジッシ</t>
    </rPh>
    <phoneticPr fontId="2"/>
  </si>
  <si>
    <t>㉑収入の割合（％）</t>
    <rPh sb="1" eb="3">
      <t>シュウニュウ</t>
    </rPh>
    <rPh sb="4" eb="6">
      <t>ワリアイ</t>
    </rPh>
    <phoneticPr fontId="2"/>
  </si>
  <si>
    <t>㉒実施状況</t>
    <rPh sb="1" eb="3">
      <t>ジッシ</t>
    </rPh>
    <rPh sb="3" eb="5">
      <t>ジョウキョウ</t>
    </rPh>
    <phoneticPr fontId="2"/>
  </si>
  <si>
    <t>㉓新規実施</t>
    <rPh sb="1" eb="3">
      <t>シンキ</t>
    </rPh>
    <rPh sb="3" eb="5">
      <t>ジッシ</t>
    </rPh>
    <phoneticPr fontId="2"/>
  </si>
  <si>
    <t>㉔収入の割合（％）</t>
    <rPh sb="1" eb="3">
      <t>シュウニュウ</t>
    </rPh>
    <rPh sb="4" eb="6">
      <t>ワリアイ</t>
    </rPh>
    <phoneticPr fontId="2"/>
  </si>
  <si>
    <t>㉕実施状況</t>
    <rPh sb="1" eb="3">
      <t>ジッシ</t>
    </rPh>
    <rPh sb="3" eb="5">
      <t>ジョウキョウ</t>
    </rPh>
    <phoneticPr fontId="2"/>
  </si>
  <si>
    <t>㉖利用者の割合（％）</t>
    <rPh sb="1" eb="4">
      <t>リヨウシャ</t>
    </rPh>
    <rPh sb="5" eb="7">
      <t>ワリアイ</t>
    </rPh>
    <phoneticPr fontId="2"/>
  </si>
  <si>
    <t>千葉</t>
  </si>
  <si>
    <t>千葉</t>
    <rPh sb="0" eb="2">
      <t>チバ</t>
    </rPh>
    <phoneticPr fontId="2"/>
  </si>
  <si>
    <t>非雇用1</t>
  </si>
  <si>
    <t>Life SS　株式会社</t>
  </si>
  <si>
    <t>ライフ</t>
  </si>
  <si>
    <t>非雇用2</t>
  </si>
  <si>
    <t>リライフ</t>
  </si>
  <si>
    <t>非雇用3</t>
  </si>
  <si>
    <t>社会福祉法人パルネット</t>
  </si>
  <si>
    <t>PAL稲毛</t>
  </si>
  <si>
    <t>非雇用4</t>
  </si>
  <si>
    <t xml:space="preserve">特定非営利活動法人 はぁもにぃ </t>
  </si>
  <si>
    <t>就労継続支援はぁもにぃ</t>
  </si>
  <si>
    <t>○</t>
  </si>
  <si>
    <t>株式会社アースプロテクト</t>
  </si>
  <si>
    <t>株式会社アースプロテクト　潤井戸支社</t>
  </si>
  <si>
    <t>株式会社グッドライフ</t>
  </si>
  <si>
    <t>株式会社ミナアス</t>
  </si>
  <si>
    <t>株式会社ワークステージつばさ</t>
  </si>
  <si>
    <t>ひだまり</t>
  </si>
  <si>
    <t>株式会社三星</t>
  </si>
  <si>
    <t>株式会社徳正</t>
  </si>
  <si>
    <t>社会福祉法人フラット</t>
  </si>
  <si>
    <t>フラットヴィレッジ</t>
  </si>
  <si>
    <t>社会福祉法人まごころ</t>
  </si>
  <si>
    <t>ビーアンビシャス</t>
  </si>
  <si>
    <t>社会福祉法人福祉楽団</t>
  </si>
  <si>
    <t>特定非営利活動法人タオ</t>
  </si>
  <si>
    <t>特定非営利活動法人就労生活定着支援センターリーブ</t>
  </si>
  <si>
    <t>リーブカンパニー</t>
  </si>
  <si>
    <t>社会福祉法人よつば</t>
  </si>
  <si>
    <t>合同会社ルナ</t>
  </si>
  <si>
    <t>AILE</t>
  </si>
  <si>
    <t>一般社団法人honeybee</t>
  </si>
  <si>
    <t>こむはにぃ</t>
  </si>
  <si>
    <t>株式会社心郷舎</t>
  </si>
  <si>
    <t>心郷舎</t>
  </si>
  <si>
    <t>オリーブ轟</t>
  </si>
  <si>
    <t>特定非営利活動法人尚真会</t>
  </si>
  <si>
    <t>キラリ</t>
  </si>
  <si>
    <t>アイデン株式会社</t>
  </si>
  <si>
    <t>ゆみの里</t>
  </si>
  <si>
    <t>弁当工房SAKURA</t>
  </si>
  <si>
    <t>タオ浦安</t>
  </si>
  <si>
    <t>社会福祉法人千楽</t>
  </si>
  <si>
    <t>株式会社ミライグレース</t>
  </si>
  <si>
    <t>FORTE</t>
  </si>
  <si>
    <t>トランテ・アン株式会社</t>
  </si>
  <si>
    <t>一般社団法人国際障害者支援協会</t>
  </si>
  <si>
    <t>トレッセ鎌ヶ谷</t>
  </si>
  <si>
    <t>エール株式会社</t>
  </si>
  <si>
    <t>就労継続支援エール</t>
  </si>
  <si>
    <t>株式会社WelfareCoordi</t>
  </si>
  <si>
    <t>さくらdaヴィレッジ</t>
  </si>
  <si>
    <t>アイル株式会社</t>
  </si>
  <si>
    <t>株式会社MOON  HEART</t>
  </si>
  <si>
    <t>むうんはあと市川</t>
  </si>
  <si>
    <t>株式会社リーヴフォー</t>
  </si>
  <si>
    <t>ＰＬＡＹ</t>
  </si>
  <si>
    <t>特定非営利活動法人はなみずき</t>
  </si>
  <si>
    <t>株式会社ウェリオsocialworks</t>
  </si>
  <si>
    <t>Beanswororks行徳</t>
  </si>
  <si>
    <t>株式会社わくわくげんきのこ</t>
  </si>
  <si>
    <t>げんきのこ</t>
  </si>
  <si>
    <t>株式会社SunRise（旧：ＦａｎｄＳ株式会社）</t>
  </si>
  <si>
    <t>サンライズ（旧：羽の郷）</t>
  </si>
  <si>
    <t>サンライズ野田（旧：羽の郷野田）</t>
  </si>
  <si>
    <t>ＮＰＯ法人ＡlonＡlon</t>
  </si>
  <si>
    <t>ＡlonＡlonオーキッドガーデン</t>
  </si>
  <si>
    <t>ＮＰＯ法人さんさん味工房</t>
  </si>
  <si>
    <t>さんさんBe</t>
  </si>
  <si>
    <t>6040005014291</t>
  </si>
  <si>
    <t>ＮＰＯ法人ハートネットあびこ</t>
  </si>
  <si>
    <t>ウイング</t>
  </si>
  <si>
    <t>ＮＰＯ法人ひびき</t>
  </si>
  <si>
    <t>ふれあい広場ひびき</t>
  </si>
  <si>
    <t>ＮＰＯ法人みんなの希望</t>
  </si>
  <si>
    <t>障がい者活動支援センター　通所部</t>
  </si>
  <si>
    <t>ＮＰＯ法人ライジング</t>
  </si>
  <si>
    <t>ライジング</t>
  </si>
  <si>
    <t>ＮＰＯ法人鎌ケ谷市手をつなぐ親の会</t>
  </si>
  <si>
    <t>あっぷる</t>
  </si>
  <si>
    <t>ＮＰＯ法人希望の虹</t>
  </si>
  <si>
    <t>ぽんぽこりん</t>
  </si>
  <si>
    <t>NPO法人香取の地域福祉を考える会</t>
  </si>
  <si>
    <t>就労支援事業所ワークおみがわ</t>
  </si>
  <si>
    <t>Kai</t>
  </si>
  <si>
    <t>ファミリースマイルそら合同会社</t>
  </si>
  <si>
    <t>あおぞら事業所</t>
  </si>
  <si>
    <t>3040001076677</t>
  </si>
  <si>
    <t>ゆり庵株式会社</t>
  </si>
  <si>
    <t>わたつみ</t>
  </si>
  <si>
    <t>医療法人社団透光会</t>
  </si>
  <si>
    <t>医療法人社団透光会ひだまり</t>
  </si>
  <si>
    <t>医療法人静和会</t>
  </si>
  <si>
    <t>多機能型　就労支援事業所　SUNFLOWER</t>
  </si>
  <si>
    <t>医療法人梨香会</t>
  </si>
  <si>
    <t>あきもとふぁーまーず</t>
  </si>
  <si>
    <t>一般社団法人　ＳＨＩＯＮ</t>
  </si>
  <si>
    <t>四恩の杜まつど</t>
  </si>
  <si>
    <t>一般社団法人　岬やよい会</t>
  </si>
  <si>
    <t>くつろぎ処　やよい</t>
  </si>
  <si>
    <t>一般社団法人ＢＯＮＤＳ</t>
  </si>
  <si>
    <t>就労継続支援Ｂ型事業所　ナイン</t>
  </si>
  <si>
    <t>一般社団法人happy choice</t>
  </si>
  <si>
    <t>ハッピーワーク松戸</t>
  </si>
  <si>
    <t>一般社団法人あいのて</t>
  </si>
  <si>
    <t>ONE&amp;Only Cafe ユーカリが丘</t>
  </si>
  <si>
    <t>就労センターあけぼの園</t>
  </si>
  <si>
    <t>一般社団法人シンシアティ</t>
  </si>
  <si>
    <t>シンシアティ　第一かずさ</t>
  </si>
  <si>
    <t>一般社団法人ロッタリンクス</t>
  </si>
  <si>
    <t>メロディーフラッグ</t>
  </si>
  <si>
    <t>一般社団法人紫宝会</t>
  </si>
  <si>
    <t>クロス・スピリット</t>
  </si>
  <si>
    <t>一般社団法人櫻会</t>
  </si>
  <si>
    <t>希望の橋</t>
  </si>
  <si>
    <t>社会福祉法人敬心福祉会</t>
  </si>
  <si>
    <t>浦安市障がい者福祉センター</t>
  </si>
  <si>
    <t>株式会社　dearmilieus</t>
  </si>
  <si>
    <t>就労継続支援Ｂ型　レリＢ</t>
  </si>
  <si>
    <t>株式会社　エヌ・ケー・アド</t>
  </si>
  <si>
    <t>プライアップ</t>
  </si>
  <si>
    <t>株式会社　ジャストオンアース</t>
  </si>
  <si>
    <t>ＦＡＣＴＯＲＹ</t>
  </si>
  <si>
    <t>株式会社　テクノハウス久我</t>
  </si>
  <si>
    <t>ふれあいサロンさくら</t>
  </si>
  <si>
    <t>株式会社　プラスアップ</t>
  </si>
  <si>
    <t>ミラクル</t>
  </si>
  <si>
    <t>株式会社　楽笑会</t>
  </si>
  <si>
    <t>約束の樹きのこ村(旧：袖ケ浦きのこ村）</t>
  </si>
  <si>
    <t>株式会社　彰栄</t>
  </si>
  <si>
    <t>ステップアップ</t>
  </si>
  <si>
    <t>株式会社　未来夢</t>
  </si>
  <si>
    <t>ファインドリーム</t>
  </si>
  <si>
    <t>3040001110287</t>
  </si>
  <si>
    <t>株式会社Ｂ－ＡＣＴＩＶＥ</t>
  </si>
  <si>
    <t>総活躍　君津</t>
  </si>
  <si>
    <t>株式会社Ｂ－ＣＲＥＡＴＥ</t>
  </si>
  <si>
    <t>総活躍　八千代</t>
  </si>
  <si>
    <t>株式会社Ｂ－ＧＲＯＷ</t>
  </si>
  <si>
    <t>総活躍　市原</t>
  </si>
  <si>
    <t>総活躍　袖ケ浦</t>
  </si>
  <si>
    <t>株式会社Ｂ－ＳＴＥＰ</t>
  </si>
  <si>
    <t>総活躍　鎌ヶ谷</t>
  </si>
  <si>
    <t>株式会社Ｂ－ＷＩＮＧ</t>
  </si>
  <si>
    <t>総活躍　松戸</t>
  </si>
  <si>
    <t>株式会社Clover　Life</t>
  </si>
  <si>
    <t>シロツメクサ</t>
  </si>
  <si>
    <t>株式会社dear milieus</t>
  </si>
  <si>
    <t>レリゴ　京成大久保</t>
  </si>
  <si>
    <t>1040001083576</t>
  </si>
  <si>
    <t>株式会社ＨＡＬ</t>
  </si>
  <si>
    <t>はる</t>
  </si>
  <si>
    <t>株式会社MARS</t>
  </si>
  <si>
    <t>就労継続支援B型事業所　TERRA</t>
  </si>
  <si>
    <t>株式会社ＭＡＲＳ</t>
  </si>
  <si>
    <t>多機能型事業所　マーレ</t>
  </si>
  <si>
    <t>株式会社TRY</t>
  </si>
  <si>
    <t>就労継続支援B型事業所「大丈夫」</t>
  </si>
  <si>
    <t>株式会社WARP</t>
  </si>
  <si>
    <t>就労継続支援B型WARP</t>
  </si>
  <si>
    <t>株式会社アウル</t>
  </si>
  <si>
    <t>アウル</t>
  </si>
  <si>
    <t>株式会社あさひサポート</t>
  </si>
  <si>
    <t>就労継続支援B型事業所　あさひ工房</t>
  </si>
  <si>
    <t>株式会社イサカエンタープライズ</t>
  </si>
  <si>
    <t>福祉事業部「結」</t>
  </si>
  <si>
    <t>株式会社おおえどポカポカファーム</t>
  </si>
  <si>
    <t>おおえどの里</t>
  </si>
  <si>
    <t>株式会社オーノ</t>
  </si>
  <si>
    <t>メンタルステーションオーノ</t>
  </si>
  <si>
    <t>7050001022825</t>
  </si>
  <si>
    <t>グッドライフ香取（みはる園）</t>
  </si>
  <si>
    <t>クロスロード東金</t>
  </si>
  <si>
    <t>株式会社ここ</t>
  </si>
  <si>
    <t>就労移行支援事業所 ここ</t>
  </si>
  <si>
    <t>株式会社コッペ</t>
  </si>
  <si>
    <t>多機能型事業所コッペ</t>
  </si>
  <si>
    <t>株式会社チバマリア</t>
  </si>
  <si>
    <t>マリア就労支援事業所</t>
  </si>
  <si>
    <t>株式会社ちばらく</t>
  </si>
  <si>
    <t>カレッジ</t>
  </si>
  <si>
    <t>株式会社ひばり</t>
  </si>
  <si>
    <t>ヒバリワークショップ</t>
  </si>
  <si>
    <t>株式会社みらい</t>
  </si>
  <si>
    <t>黄色いハンカチ</t>
  </si>
  <si>
    <t>株式会社北千葉みらいホールディングス</t>
  </si>
  <si>
    <t>みらいキャリアサポート印西牧の原</t>
  </si>
  <si>
    <t>株式会社むうと</t>
  </si>
  <si>
    <t>むうと</t>
  </si>
  <si>
    <t>株式会社ライフサポートピュアジャパン</t>
  </si>
  <si>
    <t>安房かつやま弁当</t>
  </si>
  <si>
    <t>株式会社ラブレ</t>
  </si>
  <si>
    <t>クレール佐倉</t>
  </si>
  <si>
    <t>株式会社りんくあっぷ</t>
  </si>
  <si>
    <t>直売所りんくあっぷ</t>
  </si>
  <si>
    <t>ゆあぽーと</t>
  </si>
  <si>
    <t>sora-cafe</t>
  </si>
  <si>
    <t>株式会社美能</t>
  </si>
  <si>
    <t>美能</t>
  </si>
  <si>
    <t>株式会社夢のカタチ</t>
  </si>
  <si>
    <t>ブドウの実</t>
  </si>
  <si>
    <t>株式会社和光</t>
  </si>
  <si>
    <t>たま工房</t>
  </si>
  <si>
    <t>とようみ工房</t>
  </si>
  <si>
    <t>フレンズ東金</t>
  </si>
  <si>
    <t>企業組合とも</t>
  </si>
  <si>
    <t>多機能型事業所　さいわい</t>
  </si>
  <si>
    <t>企業組合ワーカーズ・コレクティブ紙ふうせん</t>
  </si>
  <si>
    <t>就労継続支援Ｂ型「紙ふうせん」</t>
  </si>
  <si>
    <t>労働者協同組合労協センター事業団</t>
  </si>
  <si>
    <t>松戸地域福祉事業所　多機能型訓練事業所あじさい</t>
  </si>
  <si>
    <t>合同会社スリ－アップ</t>
  </si>
  <si>
    <t>君津市福祉作業所ミツバ園</t>
  </si>
  <si>
    <t>公益財団法人和泉福祉会</t>
  </si>
  <si>
    <t>多機能型事業所　いずみの家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</si>
  <si>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</si>
  <si>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</si>
  <si>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</si>
  <si>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</si>
  <si>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</si>
  <si>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</si>
  <si>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</si>
  <si>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</si>
  <si>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</si>
  <si>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</si>
  <si>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</si>
  <si>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</si>
  <si>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合同会社MTR</t>
  </si>
  <si>
    <t>福祉作業所ほのぼの</t>
  </si>
  <si>
    <t>合同会社ＯＮＥ　ＨＥＡＲＴ松戸</t>
  </si>
  <si>
    <t>ＯＮＥ　ＨＥＡＲＴ松戸</t>
  </si>
  <si>
    <t>合同会社アガタ</t>
  </si>
  <si>
    <t>アガタ</t>
  </si>
  <si>
    <t>合同会社ウィズ</t>
  </si>
  <si>
    <t>就労継続支援B型事業所フォロー</t>
  </si>
  <si>
    <t>就労継続支援B型事業所フォロー第２事業所</t>
  </si>
  <si>
    <t>就労継続支援Ｂ型事業所フォロー第３事業所</t>
  </si>
  <si>
    <t>合同会社グランツ</t>
  </si>
  <si>
    <t>グランツ</t>
  </si>
  <si>
    <t>合同会社スリーアップ</t>
  </si>
  <si>
    <t>約束の樹</t>
  </si>
  <si>
    <t>約束の樹　久保店</t>
  </si>
  <si>
    <t>合同会社ていく</t>
  </si>
  <si>
    <t>ていくわん</t>
  </si>
  <si>
    <t>合同会社自立支援</t>
  </si>
  <si>
    <t>ジョブスクラブ・フローラ</t>
  </si>
  <si>
    <t>社会福祉法人山武市社会福祉協議会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</si>
  <si>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</si>
  <si>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</si>
  <si>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</si>
  <si>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</si>
  <si>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</si>
  <si>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ベテスダ奉仕女母の家</t>
  </si>
  <si>
    <t>かにた作業所　エマオ</t>
  </si>
  <si>
    <t>社会福祉法人　大久保学園</t>
  </si>
  <si>
    <t>大久保学園代宿地域支援センター　第二けやき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</si>
  <si>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</si>
  <si>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</si>
  <si>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</si>
  <si>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</si>
  <si>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</si>
  <si>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</si>
  <si>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</si>
  <si>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ふる里学舎五井</t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</si>
  <si>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</si>
  <si>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</si>
  <si>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</si>
  <si>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</si>
  <si>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</si>
  <si>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</si>
  <si>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</si>
  <si>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</si>
  <si>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</si>
  <si>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</si>
  <si>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</si>
  <si>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</si>
  <si>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</si>
  <si>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</si>
  <si>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</si>
  <si>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>社会福祉法人ききょう会</t>
  </si>
  <si>
    <t>ジョイサポート三和</t>
  </si>
  <si>
    <t>社会福祉法人さざんか会</t>
  </si>
  <si>
    <t>笹川なずな工房</t>
  </si>
  <si>
    <t>社会福祉法人さつき会</t>
  </si>
  <si>
    <t>さつき台の家</t>
  </si>
  <si>
    <t>社会福祉法人サンワーク</t>
  </si>
  <si>
    <t>サンワークL事業所</t>
  </si>
  <si>
    <t>南八幡ワークス</t>
  </si>
  <si>
    <t>社会福祉法人しいの木会</t>
  </si>
  <si>
    <t>シーモック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</si>
  <si>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</si>
  <si>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</si>
  <si>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</si>
  <si>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</si>
  <si>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</si>
  <si>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</si>
  <si>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</si>
  <si>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</si>
  <si>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</si>
  <si>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</si>
  <si>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</si>
  <si>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</si>
  <si>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</si>
  <si>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</si>
  <si>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</si>
  <si>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社会福祉法人まつかぜの会</t>
  </si>
  <si>
    <t>みらいず</t>
  </si>
  <si>
    <t>豆のちから</t>
  </si>
  <si>
    <t>1040005005411</t>
  </si>
  <si>
    <t>社会福祉法人まつど育成会</t>
  </si>
  <si>
    <t>キラナ</t>
  </si>
  <si>
    <t>社会福祉法人まほろばの里</t>
  </si>
  <si>
    <t>かたぐるま</t>
  </si>
  <si>
    <t>コスモス</t>
  </si>
  <si>
    <t>流山市心身障害者福祉作業所さつき園</t>
  </si>
  <si>
    <t>社会福祉法人ミッドナイト・ミッションのぞみ会</t>
  </si>
  <si>
    <t>望みの門新生舎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</si>
  <si>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</si>
  <si>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</si>
  <si>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</si>
  <si>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</si>
  <si>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ワークショップおおあみ</t>
  </si>
  <si>
    <t>ワークショップしらさと</t>
  </si>
  <si>
    <t>ワークショップ茂原</t>
  </si>
  <si>
    <t>社会福祉法人愛光</t>
  </si>
  <si>
    <t>ワークショップかぶらぎ</t>
  </si>
  <si>
    <t>佐倉市よもぎの園指定管理者社会福祉法人愛光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</si>
  <si>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</si>
  <si>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</si>
  <si>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</si>
  <si>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</si>
  <si>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</si>
  <si>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</si>
  <si>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</si>
  <si>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</si>
  <si>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</si>
  <si>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</si>
  <si>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</si>
  <si>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</si>
  <si>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</si>
  <si>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袖ヶ浦市福祉作業所　うぐいす園</t>
  </si>
  <si>
    <t>社会福祉法人九十九会</t>
  </si>
  <si>
    <t>ときわぎ工舎</t>
  </si>
  <si>
    <t>一松工房</t>
  </si>
  <si>
    <t>社会福祉法人光明会</t>
  </si>
  <si>
    <t>八街市障がい者就労支援事業所</t>
  </si>
  <si>
    <t>明朗塾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</si>
  <si>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</si>
  <si>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</si>
  <si>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</si>
  <si>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</si>
  <si>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</si>
  <si>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</si>
  <si>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</si>
  <si>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</si>
  <si>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</si>
  <si>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</si>
  <si>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</si>
  <si>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</si>
  <si>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</si>
  <si>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</si>
  <si>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</si>
  <si>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</si>
  <si>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</si>
  <si>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</si>
  <si>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</si>
  <si>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社会福祉法人清郷会</t>
  </si>
  <si>
    <t>ワークわく・きよさと</t>
  </si>
  <si>
    <t>7040005007253</t>
  </si>
  <si>
    <t>社会福祉法人生活クラブ</t>
  </si>
  <si>
    <t>生活クラブ風の村ぴあふぁくとり</t>
  </si>
  <si>
    <t>社会福祉法人千手会</t>
  </si>
  <si>
    <t>南部よもぎの園指定管理者社会福祉法人千手会</t>
  </si>
  <si>
    <t>社会福祉法人千葉県視覚障害者福祉協会</t>
  </si>
  <si>
    <t>ワークショップ四街道</t>
  </si>
  <si>
    <t>社会福祉法人創成会</t>
  </si>
  <si>
    <t>ワイズホーム</t>
  </si>
  <si>
    <t>社会福祉法人太陽会</t>
  </si>
  <si>
    <t>らんまん</t>
  </si>
  <si>
    <t>社会福祉法人大成会</t>
  </si>
  <si>
    <t>成田市のぞみの園</t>
  </si>
  <si>
    <t>社会福祉法人知心会</t>
  </si>
  <si>
    <t>就労支援施設かけはし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</si>
  <si>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</si>
  <si>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</si>
  <si>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</si>
  <si>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</si>
  <si>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</si>
  <si>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</si>
  <si>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</si>
  <si>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</si>
  <si>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</si>
  <si>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</si>
  <si>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栗源第一薪炭供給所</t>
  </si>
  <si>
    <t>就労継続支援Ｂ型事業所　杜の家なりた</t>
  </si>
  <si>
    <t>社会福祉法人福葉会</t>
  </si>
  <si>
    <t>佐倉福葉苑</t>
  </si>
  <si>
    <t>6040005011231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</si>
  <si>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</si>
  <si>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</si>
  <si>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</si>
  <si>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</si>
  <si>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</si>
  <si>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</si>
  <si>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</si>
  <si>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</si>
  <si>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ふる里学舎木更津</t>
  </si>
  <si>
    <t>社会福祉法人流山市社会福祉協議会</t>
  </si>
  <si>
    <t>流山こまぎ園</t>
  </si>
  <si>
    <t>匝瑳市</t>
  </si>
  <si>
    <t>匝瑳市就労支援事業所ほほえみ園</t>
  </si>
  <si>
    <t>社会福祉法人東金市社会福祉協議会</t>
  </si>
  <si>
    <t>東金市福祉作業所</t>
  </si>
  <si>
    <t>特定非営利活動法人　シェーネ・ルフト</t>
  </si>
  <si>
    <t>シェーネ・ルフト　就労支援センター　シェーネシューレ</t>
  </si>
  <si>
    <t>特定非営利活動法人みんなの広場・風</t>
  </si>
  <si>
    <t>就労継続支援B型事業所　みんなの広場「風」</t>
  </si>
  <si>
    <t>特定非営利活動法人　生活自立研究会</t>
  </si>
  <si>
    <t>就労継続支援B型　富浦作業所</t>
  </si>
  <si>
    <t>特定非営利活動法人1to1</t>
  </si>
  <si>
    <t>ぶろっさむ</t>
  </si>
  <si>
    <t>特定非営利活動法人ｉ＆ｉ</t>
  </si>
  <si>
    <t>多機能型事業所ｉ工房  ｉ工房ｃ・ｓ・ｄ</t>
  </si>
  <si>
    <t>特定非営利活動法人あいらんど</t>
  </si>
  <si>
    <t>あいらんど</t>
  </si>
  <si>
    <t>特定非営利活動法人あおぞら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</si>
  <si>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</si>
  <si>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</si>
  <si>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</si>
  <si>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</si>
  <si>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</si>
  <si>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特定非営利活動法人いずみ</t>
  </si>
  <si>
    <t>就労継続支援Ｂ型　すまいる</t>
  </si>
  <si>
    <t>特定非営利活動法人カレンズ</t>
  </si>
  <si>
    <t>カレンズ</t>
  </si>
  <si>
    <t>特定非営利活動法人きらら</t>
  </si>
  <si>
    <t>就労継続支援B型　おんりぃ１（旧：多機能型事業所きらら）</t>
  </si>
  <si>
    <t>特定非営利活動法人キルト・ビー</t>
  </si>
  <si>
    <t>福祉支援の家　ビーいちかわ</t>
  </si>
  <si>
    <t>特定非営利活動法人コスモス</t>
  </si>
  <si>
    <t>ＮＰＯ法人コスモス大網ビレッジ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</si>
  <si>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</si>
  <si>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</si>
  <si>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</si>
  <si>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</si>
  <si>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</si>
  <si>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特定非営利活動法人ジョブファーム</t>
  </si>
  <si>
    <t>ジョブファーム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</si>
  <si>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</si>
  <si>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</si>
  <si>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</si>
  <si>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</si>
  <si>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</si>
  <si>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</si>
  <si>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タオ市川</t>
  </si>
  <si>
    <t>特定非営利活動法人なの花会</t>
  </si>
  <si>
    <t>館山憩いの家共同作業所</t>
  </si>
  <si>
    <t>特定非営利活動法人ねむの里</t>
  </si>
  <si>
    <t>ねむの里</t>
  </si>
  <si>
    <t>就労支援センターはぁと流山</t>
  </si>
  <si>
    <t>特定非営利活動法人はんどいんはんど東総</t>
  </si>
  <si>
    <t>ひまわり工房</t>
  </si>
  <si>
    <t>特定非営利活動法人ふくろう</t>
  </si>
  <si>
    <t>ふくろう工房</t>
  </si>
  <si>
    <t>特定非営利活動法人フレンズ</t>
  </si>
  <si>
    <t>カフェレストランすてんぱれ</t>
  </si>
  <si>
    <t>ぽりりずむ</t>
  </si>
  <si>
    <t>特定非営利活動法人ほっとハート</t>
  </si>
  <si>
    <t>ほっとハートプラス</t>
  </si>
  <si>
    <t>特定非営利活動法人ほのか</t>
  </si>
  <si>
    <t>ラポール・ほのか</t>
  </si>
  <si>
    <t>特定非営利活動法人ぽぴあ</t>
  </si>
  <si>
    <t>ふれあ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</si>
  <si>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</si>
  <si>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</si>
  <si>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</si>
  <si>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</si>
  <si>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特定非営利活動法人みのり福祉会</t>
  </si>
  <si>
    <t>障がい者就労・生活さぽーと　ピース</t>
  </si>
  <si>
    <t>青空協同組合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</si>
  <si>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</si>
  <si>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</si>
  <si>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</si>
  <si>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</si>
  <si>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</si>
  <si>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</t>
  </si>
  <si>
    <t>特定非営利活動法人よつ葉</t>
  </si>
  <si>
    <t>障害者就労支援事業所よつ葉</t>
  </si>
  <si>
    <t>3013305000743</t>
  </si>
  <si>
    <t>特定非営利活動法人ワーカーズコープ</t>
  </si>
  <si>
    <t>わくわくはっぴー本棚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</si>
  <si>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</si>
  <si>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</si>
  <si>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</si>
  <si>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</si>
  <si>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</si>
  <si>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</si>
  <si>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</si>
  <si>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</si>
  <si>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</si>
  <si>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</si>
  <si>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</si>
  <si>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</si>
  <si>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就労サポートリーブ</t>
  </si>
  <si>
    <t>2040005016671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</si>
  <si>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</si>
  <si>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</si>
  <si>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</si>
  <si>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</si>
  <si>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</si>
  <si>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</si>
  <si>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</si>
  <si>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</si>
  <si>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特定非営利活動法人生活困窮・ホームレス自立支援ガンバの会</t>
  </si>
  <si>
    <t>がんば夢茶房</t>
  </si>
  <si>
    <t>特定非営利活動法人精神保健福祉を支える会ＮＥＷ</t>
  </si>
  <si>
    <t>しおさい</t>
  </si>
  <si>
    <t>特定非営利活動法人千葉精神保健福祉ネット</t>
  </si>
  <si>
    <t>ハピネス行徳</t>
  </si>
  <si>
    <t>鎌ヶ谷工房</t>
  </si>
  <si>
    <t>2040005005591</t>
  </si>
  <si>
    <t>里見工房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</si>
  <si>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</si>
  <si>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</si>
  <si>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</si>
  <si>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</si>
  <si>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特定非営利活動法人福祉アシストワーク協会</t>
  </si>
  <si>
    <t>福祉アシストワーク協会</t>
  </si>
  <si>
    <t>特定非営利活動法人實埜里</t>
  </si>
  <si>
    <t>ＴＵＢＵ　ＰＬＡＮ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</si>
  <si>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</si>
  <si>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</si>
  <si>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</si>
  <si>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</si>
  <si>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つなぎ（旧：愛's）</t>
  </si>
  <si>
    <t>有限会社あいの手介護サービス</t>
  </si>
  <si>
    <t>Job School. Com</t>
  </si>
  <si>
    <t>有限会社はなはな</t>
  </si>
  <si>
    <t>はなはなデイ</t>
  </si>
  <si>
    <t>髙梨生業合同会社</t>
  </si>
  <si>
    <t>レーヴェン勝田台</t>
  </si>
  <si>
    <t>ハーモニー津田沼</t>
  </si>
  <si>
    <t>一般社団法人タント・リーブス</t>
  </si>
  <si>
    <t>タント・リーブス</t>
  </si>
  <si>
    <t>合同会社レモン</t>
  </si>
  <si>
    <t>レモン</t>
  </si>
  <si>
    <t>特定非営利活動法人ラポール・モア</t>
  </si>
  <si>
    <t>ラポルの森</t>
  </si>
  <si>
    <t>キッズ・パワー株式会社</t>
  </si>
  <si>
    <t>就労継続支援　Olinace野田</t>
  </si>
  <si>
    <t>株式会社J　forces one HOLDINGS</t>
  </si>
  <si>
    <t>成田デジタルキャリア</t>
  </si>
  <si>
    <t>約束の樹OneAll</t>
  </si>
  <si>
    <t>アサヒロジスティクス株式会社</t>
  </si>
  <si>
    <t>アサヒファンレイズファーム松戸</t>
  </si>
  <si>
    <t>株式会社OBAMA</t>
  </si>
  <si>
    <t>ありがとうファーム</t>
  </si>
  <si>
    <t>特定非営利活動法人自立支援ネット我孫子</t>
  </si>
  <si>
    <t>オリーブand</t>
  </si>
  <si>
    <t>医療法人社団啓友会</t>
  </si>
  <si>
    <t>ごぶごぶ</t>
  </si>
  <si>
    <t>さくら子庵株式会社</t>
  </si>
  <si>
    <t>1ステップ</t>
  </si>
  <si>
    <t>株式会社涼音</t>
  </si>
  <si>
    <t>ソレイユネージュ</t>
  </si>
  <si>
    <t>トライアンフ株式会社</t>
  </si>
  <si>
    <t>トライアンフ（株）野田事業所</t>
  </si>
  <si>
    <t>有限会社ワイオハ</t>
  </si>
  <si>
    <t>多機能型事業所　ハナフイ</t>
  </si>
  <si>
    <t>株式会社ユナイテッド千葉</t>
  </si>
  <si>
    <t>ブルーム</t>
  </si>
  <si>
    <t>特定非営利活動法人成田・地域でともに歩む会かたつむり</t>
  </si>
  <si>
    <t>ワークショップぱれっと</t>
  </si>
  <si>
    <t>株式会社B-SPARK</t>
  </si>
  <si>
    <t>総活躍 市川</t>
  </si>
  <si>
    <t>合同会社エール</t>
  </si>
  <si>
    <t>多機能型事業所エール市原</t>
  </si>
  <si>
    <t>株式会社FABULOUS</t>
  </si>
  <si>
    <t>こみちの杜</t>
  </si>
  <si>
    <t>株式会社友乃家</t>
  </si>
  <si>
    <t>友乃家就労支援B型リバイバル</t>
  </si>
  <si>
    <t>木成亭合同会社</t>
  </si>
  <si>
    <t>ライラック</t>
  </si>
  <si>
    <t>社会福祉法人青葉会</t>
  </si>
  <si>
    <t>WITH　US　多機能型事業所(就労継続B型)</t>
  </si>
  <si>
    <t>青い鳥</t>
  </si>
  <si>
    <t>社会福祉法人かたくり会</t>
  </si>
  <si>
    <t>あすか園</t>
  </si>
  <si>
    <t>社会福祉法人桐友学園</t>
  </si>
  <si>
    <t>柏市立青和園</t>
  </si>
  <si>
    <t>柏市立朋生園</t>
  </si>
  <si>
    <t>株式会社のんびり家</t>
  </si>
  <si>
    <t>株式会社のんびり家就労継続支援Ｂ型すたぁと</t>
  </si>
  <si>
    <t>特定非営利活動法人星標</t>
  </si>
  <si>
    <t>就労継続支援B型事業所ポラリス</t>
  </si>
  <si>
    <t>沼南育成園</t>
  </si>
  <si>
    <t>株式会社　日本クリード</t>
  </si>
  <si>
    <t>セルフ・ハーツ（旧クリード北柏）</t>
  </si>
  <si>
    <t>社会福祉法人いづみ</t>
  </si>
  <si>
    <t>生活援助センター　工房スノードロップ</t>
  </si>
  <si>
    <t>第2こだま</t>
  </si>
  <si>
    <t>NPO法人Next-Creation</t>
  </si>
  <si>
    <t>多機能型事業所 I'llbe</t>
  </si>
  <si>
    <t>社会福祉法人高柳福祉会</t>
  </si>
  <si>
    <t>たけのこ</t>
  </si>
  <si>
    <t>一般社団法人多夢多夢</t>
  </si>
  <si>
    <t>タムの木</t>
  </si>
  <si>
    <t>特定非営利活動法人手打職人集団むげん</t>
  </si>
  <si>
    <t>手打職人集団むげん</t>
  </si>
  <si>
    <t>ひまわり園</t>
  </si>
  <si>
    <t>ペジーブル柏</t>
  </si>
  <si>
    <t>社会福祉法人彩会</t>
  </si>
  <si>
    <t>まんてん</t>
  </si>
  <si>
    <t>NPO法人SRN</t>
  </si>
  <si>
    <t>ユニバース</t>
  </si>
  <si>
    <t>よつば工房</t>
  </si>
  <si>
    <t>特定非営利活動法人ホリデー</t>
  </si>
  <si>
    <t>ラポール</t>
  </si>
  <si>
    <t>社会福祉法人　高柳福祉会</t>
  </si>
  <si>
    <t>わかたけ社会センター</t>
  </si>
  <si>
    <t>わたげワークス</t>
  </si>
  <si>
    <t>特定非営利活動法人自立生活センターK2</t>
  </si>
  <si>
    <t>わたの実</t>
  </si>
  <si>
    <t>一般社団法人かしのわ</t>
  </si>
  <si>
    <t>和の輪</t>
  </si>
  <si>
    <t>株式会社エフリング</t>
  </si>
  <si>
    <t>ジョブタス豊四季事業所</t>
  </si>
  <si>
    <t>株式会社WOOOLY</t>
  </si>
  <si>
    <t>ウーリー柏</t>
  </si>
  <si>
    <t>株式会社ユニアス</t>
  </si>
  <si>
    <t>ホーミーズ</t>
  </si>
  <si>
    <t>株式会社インファーム</t>
  </si>
  <si>
    <t>ぽこあぽこ</t>
  </si>
  <si>
    <t>特定非営利活動法人未来の木</t>
  </si>
  <si>
    <t>西船橋ワークショップ</t>
  </si>
  <si>
    <t>特定非営利活動法人　MS-link</t>
  </si>
  <si>
    <t>おひさま</t>
  </si>
  <si>
    <t>NPO法人船橋こころの福祉協会</t>
  </si>
  <si>
    <t>障がい福祉サービス事業所　こんぽーる</t>
  </si>
  <si>
    <t>共進株式会社</t>
  </si>
  <si>
    <t>船橋事業所とまと</t>
  </si>
  <si>
    <t>特定非営利活動法人　礎</t>
  </si>
  <si>
    <t>とまりぎ</t>
  </si>
  <si>
    <t>ふくろう珈琲合同会社</t>
  </si>
  <si>
    <t>ふくろう珈琲</t>
  </si>
  <si>
    <t>合同会社オン</t>
  </si>
  <si>
    <t>ぼくらの家</t>
  </si>
  <si>
    <t>特定非営利活動法人しーど</t>
  </si>
  <si>
    <t>ろーずまりー</t>
  </si>
  <si>
    <t>社会福祉法人あかね</t>
  </si>
  <si>
    <t>ワークアイ・ジョブサポート</t>
  </si>
  <si>
    <t>一般社団法人ギフト</t>
  </si>
  <si>
    <t>ワルツ</t>
  </si>
  <si>
    <t>㈱ロイヤルクリーナース</t>
  </si>
  <si>
    <t>円</t>
  </si>
  <si>
    <t>船橋市光風みどり園</t>
  </si>
  <si>
    <t>特定非営利活動法人夢工房まごめざわ</t>
  </si>
  <si>
    <t>夢工房まごめざわ</t>
  </si>
  <si>
    <t>特定非営利活動法人茗荷舎福祉作業所</t>
  </si>
  <si>
    <t>茗荷舎福祉作業所</t>
  </si>
  <si>
    <t>ふなばし工房</t>
  </si>
  <si>
    <t>みらい工芸館</t>
  </si>
  <si>
    <t>ワークアイ・船橋</t>
  </si>
  <si>
    <t>あるま</t>
  </si>
  <si>
    <t>社会福祉法人地蔵会</t>
  </si>
  <si>
    <t>第２紙好き工房空と海</t>
  </si>
  <si>
    <t>合同会社　A</t>
  </si>
  <si>
    <t>就労GISELE</t>
  </si>
  <si>
    <t>カメリアハウス</t>
  </si>
  <si>
    <t>社会福祉法人千葉県福祉援護会</t>
  </si>
  <si>
    <t>障害者通所施設 オーヴェル</t>
  </si>
  <si>
    <t>かりん</t>
  </si>
  <si>
    <t>一般社団法人長春会</t>
  </si>
  <si>
    <t>そよ風ひろば　はぐくみ</t>
  </si>
  <si>
    <t>一般社団法人るーむ</t>
  </si>
  <si>
    <t>りすたあと</t>
  </si>
  <si>
    <t>株式会社ベルサポート</t>
  </si>
  <si>
    <t>ベルサポ</t>
  </si>
  <si>
    <t>特定非営利活動法人陽だまり市場</t>
  </si>
  <si>
    <t>陽だまり市場</t>
  </si>
  <si>
    <t>NPO法人いちよう会</t>
  </si>
  <si>
    <t>はみんぐばあど</t>
  </si>
  <si>
    <t>特定非営利活動法人ロンの家福祉会</t>
  </si>
  <si>
    <t>就労継続支援事B型業所Ｃａｆｅすまいる</t>
  </si>
  <si>
    <t>特定非営利活動法人みなと会</t>
  </si>
  <si>
    <t>casaみなと</t>
  </si>
  <si>
    <t>株式会社ふくしねっと工房</t>
  </si>
  <si>
    <t>ワーカーズハウスぐらす</t>
  </si>
  <si>
    <t>特定非営利活動法人カム・トゥルー</t>
  </si>
  <si>
    <t>石陶房</t>
  </si>
  <si>
    <t>株式会社　コンフォートケア</t>
  </si>
  <si>
    <t>LE LiEN</t>
  </si>
  <si>
    <t>株式会社ロイヤルクリーナース</t>
  </si>
  <si>
    <t>アーク</t>
  </si>
  <si>
    <t>ジョブソワ株式会社</t>
  </si>
  <si>
    <t>ジョブソワ船橋事業所</t>
  </si>
  <si>
    <t>一般社団法人　スターアドバンス</t>
  </si>
  <si>
    <t>ラプエ</t>
  </si>
  <si>
    <t>合同会社　夢工場</t>
  </si>
  <si>
    <t>未来塾作業所</t>
  </si>
  <si>
    <t>特定非営利活動法人銀河舎</t>
  </si>
  <si>
    <t>銀河舎</t>
  </si>
  <si>
    <t>株式会社B-TRUST</t>
  </si>
  <si>
    <t>総活躍イオン長沼</t>
  </si>
  <si>
    <t>社会福祉法人千葉勤労者福祉会</t>
  </si>
  <si>
    <t>障害福祉サービス事業所まぁぶるひろ</t>
  </si>
  <si>
    <t>社会福祉法人千葉市手をつなぐ育成会</t>
  </si>
  <si>
    <t>じょぶ・さくさべ</t>
  </si>
  <si>
    <t>社会福祉法人あさひの丘</t>
  </si>
  <si>
    <t>あさひの丘</t>
  </si>
  <si>
    <t>株式会社B-RISE</t>
  </si>
  <si>
    <t>総活躍美浜</t>
  </si>
  <si>
    <t>社会福祉法人父の樹会</t>
  </si>
  <si>
    <t>おおぞら園</t>
  </si>
  <si>
    <t>社会福祉法人つどい</t>
  </si>
  <si>
    <t>社会福祉法人ゆいまーる</t>
  </si>
  <si>
    <t>大宮もくまお</t>
  </si>
  <si>
    <t>社会福祉法人みらい工房</t>
  </si>
  <si>
    <t>はーとやのパン</t>
  </si>
  <si>
    <t xml:space="preserve">社会福祉法人首都圏光の村 </t>
  </si>
  <si>
    <t>千葉光の村授産園</t>
  </si>
  <si>
    <t>社会福祉法人心友会</t>
  </si>
  <si>
    <t>しいのみ園あい</t>
  </si>
  <si>
    <t>父の樹園</t>
  </si>
  <si>
    <t>社会福祉法人晴山会</t>
  </si>
  <si>
    <t>桜が丘晴山苑</t>
  </si>
  <si>
    <t>社会福祉法人　栗の木</t>
  </si>
  <si>
    <t>ステップちば</t>
  </si>
  <si>
    <t>社会福祉法人斉信会</t>
  </si>
  <si>
    <t>花見川ワークサポート</t>
  </si>
  <si>
    <t>合同会社悠伸</t>
  </si>
  <si>
    <t>ワークセンター「明日へのかけはし」</t>
  </si>
  <si>
    <t xml:space="preserve">社会福祉法人うぐいす会 </t>
  </si>
  <si>
    <t>からは～い</t>
  </si>
  <si>
    <t>ワークショップ鎌取</t>
  </si>
  <si>
    <t>株式会社SunRise</t>
  </si>
  <si>
    <t>サンライズ千葉（旧：羽の郷千葉）</t>
  </si>
  <si>
    <t xml:space="preserve">ＮＰＯ法人ビバーチェ </t>
  </si>
  <si>
    <t>工房かたくり</t>
  </si>
  <si>
    <t xml:space="preserve">社会福祉法人オリーブの樹 </t>
  </si>
  <si>
    <t>オリーブハウス</t>
  </si>
  <si>
    <t>ＡＨＣグループ株式会社</t>
  </si>
  <si>
    <t>TODAY亀岡</t>
  </si>
  <si>
    <t>株式会社さくらみち</t>
  </si>
  <si>
    <t>あははのきち</t>
  </si>
  <si>
    <t>特定非営利活動法人トライアングル西千葉</t>
  </si>
  <si>
    <t>就労生活支援センタートライアングル西千葉</t>
  </si>
  <si>
    <t>株式会社Alba</t>
  </si>
  <si>
    <t>Alba千葉</t>
  </si>
  <si>
    <t>TODAY都町</t>
  </si>
  <si>
    <t xml:space="preserve">サポートトライ株式会社 </t>
  </si>
  <si>
    <t>サポートジェム</t>
  </si>
  <si>
    <t>社会福祉法人千葉県聴覚障害者協会</t>
  </si>
  <si>
    <t>らいおん工房</t>
  </si>
  <si>
    <t xml:space="preserve">株式会社風の鈴 </t>
  </si>
  <si>
    <t>ビオラのうた</t>
  </si>
  <si>
    <t>あけぼの園</t>
  </si>
  <si>
    <t>社会福祉法人樹の実会</t>
  </si>
  <si>
    <t>青い空</t>
  </si>
  <si>
    <t>大宮</t>
  </si>
  <si>
    <t>桜木</t>
  </si>
  <si>
    <t>社会福祉法人りべるたす</t>
  </si>
  <si>
    <t>WORK　STATION　りべるたす</t>
  </si>
  <si>
    <t>SHコーポレーション株式会社</t>
  </si>
  <si>
    <t>ジョブシティパートナーズＤｕｏ</t>
  </si>
  <si>
    <t>ＮＰＯ法人障害者の就労を支援する会</t>
  </si>
  <si>
    <t>カフェ・ハーモニー</t>
  </si>
  <si>
    <t>オリーブ鎌取福祉作業所</t>
  </si>
  <si>
    <t xml:space="preserve">社会福祉法人千葉市社会福祉協議会 </t>
  </si>
  <si>
    <t>千葉市療育センター　いずみの家</t>
  </si>
  <si>
    <t>特定非営利活動法人ヘルスマネジメントあおぞら</t>
  </si>
  <si>
    <t>ファームなかた</t>
  </si>
  <si>
    <t>ＮＰＯ法人カフェ・バルコニーの家</t>
  </si>
  <si>
    <t>カフェバルコニー</t>
  </si>
  <si>
    <t xml:space="preserve">株式会社ヒューモニー </t>
  </si>
  <si>
    <t>e-Team千葉みなと</t>
  </si>
  <si>
    <t>株式会社ブリッジ</t>
  </si>
  <si>
    <t>ドットワーク本千葉（旧：ゆうきのまち本千葉）</t>
  </si>
  <si>
    <t>株式会社ＯＩＢＳ</t>
  </si>
  <si>
    <t>オープンドア千葉</t>
  </si>
  <si>
    <t xml:space="preserve">特定非営利活動法人農福共生研究会 </t>
  </si>
  <si>
    <t>キャロットハウス</t>
  </si>
  <si>
    <t>AHCグループ株式会社</t>
  </si>
  <si>
    <t>TODAY若松町</t>
  </si>
  <si>
    <t>株式会社トミオ</t>
  </si>
  <si>
    <t>トミオヴィレッジ</t>
  </si>
  <si>
    <t>ドットワーク園生（就労継続支援B型）（旧：ゆうきのまち園生）</t>
  </si>
  <si>
    <t>一般社団法人ぶどうの木</t>
  </si>
  <si>
    <t>ぶどうの木</t>
  </si>
  <si>
    <t>特定非営利活動法人リンパカフェ</t>
  </si>
  <si>
    <t>在宅就労支援事業団TOKYO-BAY</t>
  </si>
  <si>
    <t>ウーリー鎌ヶ谷</t>
  </si>
  <si>
    <t>一般社団法人KIRIHARE</t>
  </si>
  <si>
    <t>ギャラリー霧晴</t>
  </si>
  <si>
    <t>有限会社重夢</t>
  </si>
  <si>
    <t>アイル鴨川</t>
  </si>
  <si>
    <t>株式会社農ＴＯ福</t>
  </si>
  <si>
    <t>とばり農園</t>
  </si>
  <si>
    <t>株式会社　トライフォース</t>
  </si>
  <si>
    <t>就労継続支援B型事業所　和みかん</t>
  </si>
  <si>
    <t>特定非営利活動法人イチミリノコエ</t>
  </si>
  <si>
    <t>cube-3</t>
  </si>
  <si>
    <t>株式会社JOY</t>
  </si>
  <si>
    <t>JOYワークス</t>
  </si>
  <si>
    <t>社会福祉法人槇の実会</t>
  </si>
  <si>
    <t>あぶらや</t>
  </si>
  <si>
    <t>株式会社ファブール</t>
  </si>
  <si>
    <t>オンリーワン</t>
  </si>
  <si>
    <t>一般社団法人B-NEXT</t>
  </si>
  <si>
    <t>ガーデン愛宕</t>
  </si>
  <si>
    <t>一般社団法人Ｂ－ＮＥＸＴ</t>
  </si>
  <si>
    <t>ガーデン馬橋</t>
  </si>
  <si>
    <t>合同会社CROP</t>
  </si>
  <si>
    <t xml:space="preserve">クラップワークス </t>
  </si>
  <si>
    <t>株式会社ベストグロウ</t>
  </si>
  <si>
    <t>ベストワーク</t>
  </si>
  <si>
    <t>特定非営利活動法人真ごころ</t>
  </si>
  <si>
    <t>まごころデイスポーツ</t>
  </si>
  <si>
    <t>和実株式会社</t>
  </si>
  <si>
    <t>就労継続支援B型Ｎコネクト</t>
  </si>
  <si>
    <t>Restart合同会社</t>
  </si>
  <si>
    <t>リスタートいちかわ</t>
  </si>
  <si>
    <t>あっと・ふくいろ株式会社</t>
  </si>
  <si>
    <t>ぐりーんぴーす</t>
  </si>
  <si>
    <t>合同会社オマツー</t>
  </si>
  <si>
    <t>団地弁当</t>
  </si>
  <si>
    <t>医療法人　静和会</t>
  </si>
  <si>
    <t>さざんかクラブ</t>
  </si>
  <si>
    <t>株式会社水平線</t>
  </si>
  <si>
    <t>ONEGAME　船橋校</t>
  </si>
  <si>
    <t>株式会社oneself</t>
  </si>
  <si>
    <t>rubato</t>
  </si>
  <si>
    <t>株式会社dearmilieus</t>
  </si>
  <si>
    <t>多機能型事業所レリゴ北習志野</t>
  </si>
  <si>
    <t>Miacis合同会社</t>
  </si>
  <si>
    <t>和風猫本舗　就労継続支援Ｂ型</t>
  </si>
  <si>
    <t>有限会社ケアファクトリー</t>
  </si>
  <si>
    <t>CAREWORKS（旧：すまいる工房。）</t>
  </si>
  <si>
    <t>株式会社フリースタイル</t>
  </si>
  <si>
    <t>サブカルビジネスセンター千葉</t>
  </si>
  <si>
    <t>特定非営利活動法人とどろき</t>
  </si>
  <si>
    <t>自然食じねん</t>
  </si>
  <si>
    <t>株式会社山盛</t>
  </si>
  <si>
    <t>やまもりワークステーション</t>
  </si>
  <si>
    <t>NPO法人タカラワークサポート</t>
  </si>
  <si>
    <t>Workul</t>
  </si>
  <si>
    <t>ドットワーク西千葉（就労継続支援B型）（旧：ゆうきのまち西千葉）</t>
  </si>
  <si>
    <t>ジョブタス千城台東事業所</t>
  </si>
  <si>
    <t>株式会社AKY</t>
  </si>
  <si>
    <t>イロドリ</t>
  </si>
  <si>
    <t>ドットワーク蘇我（就労継続支援B型）（旧：ゆうきのまち蘇我）</t>
  </si>
  <si>
    <t>WIBJAPAN株式会社</t>
  </si>
  <si>
    <t>Camp稲毛海岸</t>
  </si>
  <si>
    <t>ウーリー千葉中央</t>
  </si>
  <si>
    <t>NPO法人廃電線リサイクルキャンプ</t>
  </si>
  <si>
    <t>リサイクルキャンプ</t>
  </si>
  <si>
    <t>トレンディワールド株式会社</t>
  </si>
  <si>
    <t>チャコアカデミー</t>
  </si>
  <si>
    <t>一般社団法人笑楽</t>
  </si>
  <si>
    <t>株式会社B-SMILE</t>
  </si>
  <si>
    <t>リアン幕張本郷</t>
  </si>
  <si>
    <t>多機能型事業所エール我孫子</t>
  </si>
  <si>
    <t>株式会社フロンティアユアセルフ</t>
  </si>
  <si>
    <t>まりんわーく</t>
  </si>
  <si>
    <t>有限会社ライト・ライズ</t>
  </si>
  <si>
    <t>ライト</t>
  </si>
  <si>
    <t>有限会社ピュアアグリ</t>
  </si>
  <si>
    <t>就労継続支援B型事業所わかば</t>
  </si>
  <si>
    <t>合同会社スリーサポート</t>
  </si>
  <si>
    <t>ハートフル公津の杜</t>
  </si>
  <si>
    <t>株式会社スマイルキューブ</t>
  </si>
  <si>
    <t>ぽてん松戸（旧：BELL松戸）</t>
  </si>
  <si>
    <t>株式会社コスモエイト</t>
  </si>
  <si>
    <t>ドリーム習志野</t>
  </si>
  <si>
    <t>株式会社クラスエイト</t>
  </si>
  <si>
    <t>ひともち鎌ケ谷</t>
  </si>
  <si>
    <t>合同会社Maki　Lab</t>
  </si>
  <si>
    <t>えんじゅフーズ</t>
  </si>
  <si>
    <t>株式会社クリーン介収便</t>
  </si>
  <si>
    <t>広</t>
  </si>
  <si>
    <t>生活クラブ風の村　農仲舎八街</t>
  </si>
  <si>
    <t>5040001127346</t>
  </si>
  <si>
    <t>株式会社バリアゼロ</t>
  </si>
  <si>
    <t>にじげん柏</t>
  </si>
  <si>
    <t>ガーデン高根台</t>
  </si>
  <si>
    <t>合同会社トラストサービス</t>
  </si>
  <si>
    <t>トラスト</t>
  </si>
  <si>
    <t>株式会社エアリ</t>
  </si>
  <si>
    <t>るうと</t>
  </si>
  <si>
    <t>ウーリー船橋</t>
  </si>
  <si>
    <t>スマイルパートナーズ株式会社</t>
  </si>
  <si>
    <t>みらいラボ東船橋事業所</t>
  </si>
  <si>
    <t>多機能型就労継続支援事業所わーくあっぷ</t>
  </si>
  <si>
    <t>株式会社サン・ロード</t>
  </si>
  <si>
    <t>ラフターズ</t>
  </si>
  <si>
    <t>株式会社おもつな</t>
  </si>
  <si>
    <t>ドンと来い市川</t>
  </si>
  <si>
    <t>株式会社ANELA GROW</t>
  </si>
  <si>
    <t>ANELA 我孫子</t>
  </si>
  <si>
    <t>千葉総合住宅株式会社</t>
  </si>
  <si>
    <t>AQUAいちかわ</t>
  </si>
  <si>
    <t>特定非営利活動法人C’sコミュニティ</t>
  </si>
  <si>
    <t>就労継続支援事業所C's kitchen &amp; C's factory</t>
  </si>
  <si>
    <t>3010001195769</t>
  </si>
  <si>
    <t>ＷＯＯＯＬＹ株式会社</t>
  </si>
  <si>
    <t>ウーリー佐倉</t>
  </si>
  <si>
    <t>ウーリー四街道</t>
  </si>
  <si>
    <t>ウーリー八千代台</t>
  </si>
  <si>
    <t>ウエルネス倶楽部・明朗カレッジ</t>
  </si>
  <si>
    <t>株式会社アイスブレイク</t>
  </si>
  <si>
    <t>オーダーメイド</t>
  </si>
  <si>
    <t>一般社団法人 B-NEXT</t>
  </si>
  <si>
    <t>ガーデン東習志野</t>
  </si>
  <si>
    <t>合同会社つちだ</t>
  </si>
  <si>
    <t>コーヒーロースタリーＢＥ ＭＥ</t>
  </si>
  <si>
    <t>社会福祉法人こころ</t>
  </si>
  <si>
    <t>こころらいず</t>
  </si>
  <si>
    <t>株式会社ムジナ</t>
  </si>
  <si>
    <t>ネコパス</t>
  </si>
  <si>
    <t>合同会社　富美</t>
  </si>
  <si>
    <t>みらい⁺（プラス）</t>
  </si>
  <si>
    <t>社会福祉法人友遊会</t>
  </si>
  <si>
    <t>就労継続支援B型事業所　友遊</t>
  </si>
  <si>
    <t>一般社団法人安房ダイバーシティ研究所</t>
  </si>
  <si>
    <t>就労継続支援B型事業所ららら</t>
  </si>
  <si>
    <t>株式会社Nine</t>
  </si>
  <si>
    <t>障がい福祉サポートネットNine 市川大野</t>
  </si>
  <si>
    <t>いずみサービス株式会社</t>
  </si>
  <si>
    <t>伸栄自然派おかし研究所南行徳</t>
  </si>
  <si>
    <t>株式会社　和の家</t>
  </si>
  <si>
    <t>和の家</t>
  </si>
  <si>
    <t>株式会社ネクストステップ</t>
  </si>
  <si>
    <t>天風堂</t>
  </si>
  <si>
    <t>社会福祉法人かずさ萬燈会</t>
  </si>
  <si>
    <t>八天堂きさらづ</t>
  </si>
  <si>
    <t>約束の樹　北子安</t>
  </si>
  <si>
    <t>株式会社HalfWay</t>
  </si>
  <si>
    <t>HalfWay House</t>
  </si>
  <si>
    <t>ペジーブル高田</t>
  </si>
  <si>
    <t>4011701017988</t>
  </si>
  <si>
    <t>株式会社Stellar education garden</t>
  </si>
  <si>
    <t>me le'a</t>
  </si>
  <si>
    <t>株式会社ZERO</t>
  </si>
  <si>
    <t>就労継続支援B型事業所「ありがとう」</t>
  </si>
  <si>
    <t>アモール合同会社</t>
  </si>
  <si>
    <t>まんまるファーム</t>
  </si>
  <si>
    <t>株式会社天喜</t>
  </si>
  <si>
    <t>リハスワーク八千代</t>
  </si>
  <si>
    <t>TODAY弁天</t>
  </si>
  <si>
    <t>株式会社スタンバイ</t>
  </si>
  <si>
    <t>ITオフィス桜木</t>
  </si>
  <si>
    <t>ドットワーク千葉中央（就労継続支援B型）</t>
  </si>
  <si>
    <t>株式会社WAKUWORK</t>
  </si>
  <si>
    <t>就労継続支援B型事業所　ワクワーク</t>
  </si>
  <si>
    <t>1020001147515</t>
  </si>
  <si>
    <t>株式会社SGT</t>
  </si>
  <si>
    <t>Un peu（アンプ）</t>
  </si>
  <si>
    <t>一般社団法人白い月</t>
  </si>
  <si>
    <t>就労継続支援B型事業所　よろずやちば</t>
  </si>
  <si>
    <t>株式会社ANELLA Group</t>
  </si>
  <si>
    <t>ANELLA CAFE 佐倉店</t>
  </si>
  <si>
    <t>ANELLA CAFE 流山店</t>
  </si>
  <si>
    <t>BuzzCafe by ANELLA　浦安　就労継続支援B型</t>
  </si>
  <si>
    <t>株式会社JBSブレイン</t>
  </si>
  <si>
    <t>かいとクリーン</t>
  </si>
  <si>
    <t>トミオワーク源町</t>
  </si>
  <si>
    <t>株式会社ファームエイド</t>
  </si>
  <si>
    <t>のどかファーム</t>
  </si>
  <si>
    <t>合同会社リコネット</t>
  </si>
  <si>
    <t>monococo</t>
  </si>
  <si>
    <t>特定非営利活動法人のだ・ひと粒の種</t>
  </si>
  <si>
    <t>ひと粒の種　就労支援事業所</t>
  </si>
  <si>
    <t>株式会社小僧寿し</t>
  </si>
  <si>
    <t>小僧寿し　市川大野</t>
  </si>
  <si>
    <t>ハートサポート合同会社</t>
  </si>
  <si>
    <t>ハートサポート</t>
  </si>
  <si>
    <t>一般社団法人はつね福祉会</t>
  </si>
  <si>
    <t>はっぴーくるーズ</t>
  </si>
  <si>
    <t>株式会社　Co-GII</t>
  </si>
  <si>
    <t>プライム</t>
  </si>
  <si>
    <t>株式会社シーレールサービス</t>
  </si>
  <si>
    <t>虹色</t>
  </si>
  <si>
    <t>株式会社時</t>
  </si>
  <si>
    <t>リバノス</t>
  </si>
  <si>
    <t>株式会社森脇総業</t>
  </si>
  <si>
    <t>まほろば日吉台</t>
  </si>
  <si>
    <t>よしもん株式会社JAPAN</t>
  </si>
  <si>
    <t>Ocean勝浦駅前</t>
  </si>
  <si>
    <t>一般社団法人ナップ福祉グループ</t>
  </si>
  <si>
    <t>就労支援B型なっぷ袖ケ浦事業所</t>
  </si>
  <si>
    <t>株式会社IGNITION</t>
  </si>
  <si>
    <t>わくぽに</t>
  </si>
  <si>
    <t>株式会社PHコミュニケーションズ</t>
  </si>
  <si>
    <t>PIANO-ピアノ-幕張本郷</t>
  </si>
  <si>
    <t>株式会社小さな翼</t>
  </si>
  <si>
    <t>就労継続支援B型事業所小さな翼</t>
  </si>
  <si>
    <t>合同会社はたらくしあわせ</t>
  </si>
  <si>
    <t>みらいの笑顔</t>
  </si>
  <si>
    <t>合同会社翔りサポート</t>
  </si>
  <si>
    <t>りすの家</t>
  </si>
  <si>
    <t>就労サポート・のだ</t>
  </si>
  <si>
    <t>第４レンコンの家</t>
  </si>
  <si>
    <t>障がい者の自立を支え合う会特定非営利活動法人ウィズ</t>
  </si>
  <si>
    <t>ベーカリーウィズ</t>
  </si>
  <si>
    <t>特定非営利活動法人ひびきの杜</t>
  </si>
  <si>
    <t>あじき福祉作業所</t>
  </si>
  <si>
    <t>株式会社エイピス</t>
  </si>
  <si>
    <t>あいびー千葉</t>
  </si>
  <si>
    <t>株式会社エクラ</t>
  </si>
  <si>
    <t>輝き</t>
  </si>
  <si>
    <t>株式会社サイクツ</t>
  </si>
  <si>
    <t xml:space="preserve">ラシクラボ千葉中央 </t>
  </si>
  <si>
    <t>株式会社日悌商会</t>
  </si>
  <si>
    <t>ジョブタス千葉末広事業所</t>
  </si>
  <si>
    <t>特定非営利活動法人オリーブの葉っぱ</t>
  </si>
  <si>
    <t>オリーブの葉っぱ市川事業所</t>
  </si>
  <si>
    <t>株式会社スマイルケアブリッジ</t>
  </si>
  <si>
    <t>スマイルわーく鎌ケ谷</t>
  </si>
  <si>
    <t>株式会社フロムパートナー</t>
  </si>
  <si>
    <t>フロムパートナー松戸</t>
  </si>
  <si>
    <t>株式会社リハス</t>
  </si>
  <si>
    <t>リハスワーク柏</t>
  </si>
  <si>
    <t>大和田オフィス株式会社</t>
  </si>
  <si>
    <t>伸栄自然派おかし研究所原木中山</t>
  </si>
  <si>
    <t>すまいるリハビリサービス株式会社</t>
  </si>
  <si>
    <t>多機能型事業所すまいるリハ・文京</t>
  </si>
  <si>
    <t>一般社団法人カケル</t>
  </si>
  <si>
    <t>カケル</t>
  </si>
  <si>
    <t>株式会社ハート・ユーツー</t>
  </si>
  <si>
    <t>ONEGAME君津子安</t>
  </si>
  <si>
    <t>合同会社ＡＫＡＬＡ</t>
  </si>
  <si>
    <t>ＡＫＡＬＡ</t>
  </si>
  <si>
    <t>リハスワーク野田</t>
  </si>
  <si>
    <t>アウージャパン株式会社</t>
  </si>
  <si>
    <t>多機能型事業所　アウーの梨の学校</t>
  </si>
  <si>
    <t>株式会社　エム・エム・シー</t>
  </si>
  <si>
    <t>エンジョイ-フレンズ（多機能型）</t>
  </si>
  <si>
    <t>株式会社オープンドア</t>
  </si>
  <si>
    <t>オープンドア千葉みなと</t>
  </si>
  <si>
    <t>株式会社トライフォース</t>
  </si>
  <si>
    <t>和みかん 小金原</t>
  </si>
  <si>
    <t>株式会社ひまわり</t>
  </si>
  <si>
    <t>next stepひまわり</t>
  </si>
  <si>
    <t>株式会社東京キャレーヂ</t>
  </si>
  <si>
    <t>とまり木ふぁ～む</t>
  </si>
  <si>
    <t>合同会社ルミアソーシャルサービス</t>
  </si>
  <si>
    <t>社会就労センター ルミア千葉</t>
  </si>
  <si>
    <t>社会福祉法人心結会</t>
  </si>
  <si>
    <t>就労継続支援B型事業所　むすぶ</t>
  </si>
  <si>
    <t>ラシクラボ千葉中央東口</t>
  </si>
  <si>
    <t>ドットワーク千葉みなと</t>
  </si>
  <si>
    <t>合同会社STAY GOLD</t>
  </si>
  <si>
    <t>就労継続支援B型事業所SUNRiZE</t>
  </si>
  <si>
    <t>合同会社万福</t>
  </si>
  <si>
    <t>就労継続支援B型事業所ふたば</t>
  </si>
  <si>
    <t>株式会社ゴールドリバース</t>
  </si>
  <si>
    <t>就労継続支援Ｂ型事業所　ゴールドリバース</t>
  </si>
  <si>
    <t>合同会社ＮＥＫＳ</t>
  </si>
  <si>
    <t>まにあーな</t>
  </si>
  <si>
    <t>ツブラ株式会社</t>
  </si>
  <si>
    <t>就労継続支援B型事業所つぶら</t>
  </si>
  <si>
    <t>一般社団法人インクルーシブ・ジャパン</t>
  </si>
  <si>
    <t>いんくるーしぶワーク東金</t>
  </si>
  <si>
    <t>株式会社NeoWork</t>
  </si>
  <si>
    <t>就労継続支援B型事業所NeoWork行徳</t>
  </si>
  <si>
    <t>リハスワーク南行徳</t>
  </si>
  <si>
    <t>リハスワーク流山</t>
  </si>
  <si>
    <t>株式会社未来夢</t>
  </si>
  <si>
    <t>ファインドリーム２号館</t>
  </si>
  <si>
    <t>株式会社ウェルフェアプラス千葉</t>
  </si>
  <si>
    <t>株式会社グロー</t>
  </si>
  <si>
    <t>Relia</t>
  </si>
  <si>
    <t>ドットワーク千城台</t>
  </si>
  <si>
    <t>Harbor株式会社</t>
  </si>
  <si>
    <t>ハーバーwithMUSICJAM</t>
  </si>
  <si>
    <t>T-life合同会社</t>
  </si>
  <si>
    <t>ONEGAME八千代台</t>
  </si>
  <si>
    <t>株式会社ザイオン</t>
  </si>
  <si>
    <t>ONEGAME千葉我孫子</t>
  </si>
  <si>
    <t>株式会社衛藤塗装工業</t>
  </si>
  <si>
    <t>約束の叶</t>
  </si>
  <si>
    <t>株式会社天下泰平</t>
  </si>
  <si>
    <t>松が丘はりねずみ図書館</t>
  </si>
  <si>
    <t>一般財団法人長春会</t>
  </si>
  <si>
    <t>そよ風ひろば　はぐくみ・匠</t>
  </si>
  <si>
    <t>株式会社トップレディース</t>
  </si>
  <si>
    <t>ホース</t>
  </si>
  <si>
    <t>合同会社ＷＣＴウィズ</t>
  </si>
  <si>
    <t>ドリームクエスト津田沼</t>
  </si>
  <si>
    <t>50.0％</t>
  </si>
  <si>
    <t>36.0％</t>
  </si>
  <si>
    <t>45.0％</t>
  </si>
  <si>
    <t>ＮＰＯ法人Village</t>
  </si>
  <si>
    <t>Blue international</t>
  </si>
  <si>
    <t>アイコニック合同会社</t>
  </si>
  <si>
    <t>さくら事業所</t>
  </si>
  <si>
    <t>サンファースト福祉グループ株式会社</t>
  </si>
  <si>
    <t>aigamo松戸オフィス</t>
  </si>
  <si>
    <t>ジョブクリエイション株式会社</t>
  </si>
  <si>
    <t>マインドセット南行徳</t>
  </si>
  <si>
    <t>一般社団法人EmGaWa</t>
  </si>
  <si>
    <t>ワンネス市川</t>
  </si>
  <si>
    <t>株式会社　あらた</t>
  </si>
  <si>
    <t>あらた京成佐倉事業所</t>
  </si>
  <si>
    <t>株式会社　一新</t>
  </si>
  <si>
    <t>harbor</t>
  </si>
  <si>
    <t>株式会社ＡＣＳ</t>
  </si>
  <si>
    <t>みらいず　馬橋</t>
  </si>
  <si>
    <t>株式会社CBS</t>
  </si>
  <si>
    <t>株式会社ＣＬＡＮＮ</t>
  </si>
  <si>
    <t>ＬＩＧ五香</t>
  </si>
  <si>
    <t>ＬＩＧ南流山</t>
  </si>
  <si>
    <t>株式会社Ｈｉｇｈ－Ａ</t>
  </si>
  <si>
    <t>ＡＲＣＯ常盤平</t>
  </si>
  <si>
    <t>株式会社LTSホールディングス</t>
  </si>
  <si>
    <t>みらいず　北小金</t>
  </si>
  <si>
    <t>株式会社NO LIMIT</t>
  </si>
  <si>
    <t>ノーリミット</t>
  </si>
  <si>
    <t>株式会社あらた</t>
  </si>
  <si>
    <t>あらた</t>
  </si>
  <si>
    <t>あらた松戸事業所</t>
  </si>
  <si>
    <t>あらた八街事業所</t>
  </si>
  <si>
    <t>1040001103623</t>
  </si>
  <si>
    <t>株式会社うみぼうず</t>
  </si>
  <si>
    <t>アレッタ</t>
  </si>
  <si>
    <t>クロスブリッジ東金</t>
  </si>
  <si>
    <t>サニーロード八千代</t>
  </si>
  <si>
    <t>株式会社ドリーム＆ループ</t>
  </si>
  <si>
    <t>ドリカムサポート新松戸</t>
  </si>
  <si>
    <t>ドリカムサポート新松戸第二支店</t>
  </si>
  <si>
    <t>株式会社はるもけあ</t>
  </si>
  <si>
    <t>ライフスクエア五香</t>
  </si>
  <si>
    <t>株式会社ピアてらす</t>
  </si>
  <si>
    <t>ピアてらす</t>
  </si>
  <si>
    <t>株式会社ホップ</t>
  </si>
  <si>
    <t>ファーストステップ事業所</t>
  </si>
  <si>
    <t>リンクアップ津田沼</t>
  </si>
  <si>
    <t>株式会社ユーズ</t>
  </si>
  <si>
    <t>ユーズ</t>
  </si>
  <si>
    <t>株式会社ラインアロー</t>
  </si>
  <si>
    <t>ハッピーアベニュー</t>
  </si>
  <si>
    <t>ハッピーストリート</t>
  </si>
  <si>
    <t>株式会社一休堂</t>
  </si>
  <si>
    <t>19工房/きのこ栽培農園</t>
  </si>
  <si>
    <t>ユアポート</t>
  </si>
  <si>
    <t>株式会社徳久</t>
  </si>
  <si>
    <t>パレット浦安駅前</t>
  </si>
  <si>
    <t>パレット</t>
  </si>
  <si>
    <t>パレット行徳</t>
  </si>
  <si>
    <t>合同会社　イシイ</t>
  </si>
  <si>
    <t>アナベル</t>
  </si>
  <si>
    <t>合同会社　ツツジ</t>
  </si>
  <si>
    <t>ツツジ</t>
  </si>
  <si>
    <t>合同会社アークリンク</t>
  </si>
  <si>
    <t>ワークスタジオ　松戸</t>
  </si>
  <si>
    <t>合同会社ここから</t>
  </si>
  <si>
    <t>ふろーむひあ・ボンド</t>
  </si>
  <si>
    <t>合同会社フラワーシード</t>
  </si>
  <si>
    <t>フラワー</t>
  </si>
  <si>
    <t>自立の株式会社</t>
  </si>
  <si>
    <t>ヒカリエ</t>
  </si>
  <si>
    <t>就労継続支援A型事業所栗源協働支援センター</t>
  </si>
  <si>
    <t>特定非営利活動法人しゃくやく会</t>
  </si>
  <si>
    <t>セットアップ</t>
  </si>
  <si>
    <t>特定非営利活動法人やさしい心</t>
  </si>
  <si>
    <t>やさしい心</t>
  </si>
  <si>
    <t>特定非営利活動法人松戸市身体障害者福祉会</t>
  </si>
  <si>
    <t>就労継続支援Ａ型「接続草」（スギナ）</t>
  </si>
  <si>
    <t>有限会社　文堅堂</t>
  </si>
  <si>
    <t>サンライズ</t>
  </si>
  <si>
    <t>やさしい心　さくら</t>
  </si>
  <si>
    <t>かるのこ</t>
  </si>
  <si>
    <t>ハッピーウエーイ</t>
  </si>
  <si>
    <t>みらいず南柏</t>
  </si>
  <si>
    <t>株式会社レクサ</t>
  </si>
  <si>
    <t>レクサ</t>
  </si>
  <si>
    <t>合同会社SKY</t>
  </si>
  <si>
    <t>スカイ西船橋</t>
  </si>
  <si>
    <t>株式会社EOSファーム</t>
  </si>
  <si>
    <t>EOSファーム船橋</t>
  </si>
  <si>
    <t>合同会社夢工場</t>
  </si>
  <si>
    <t>夢工場</t>
  </si>
  <si>
    <t>パレット西船橋</t>
  </si>
  <si>
    <t>株式会社サンファーム</t>
  </si>
  <si>
    <t>サークル</t>
  </si>
  <si>
    <t>株式会社結ぶ</t>
  </si>
  <si>
    <t>むすぶ</t>
  </si>
  <si>
    <t>株式会社ヒューモニー</t>
  </si>
  <si>
    <t>グローアップ船橋</t>
  </si>
  <si>
    <t>グローアップ前原</t>
  </si>
  <si>
    <t>障がい者ワークスデザインラボ株式会社</t>
  </si>
  <si>
    <t>ワークスデザインラボ薬園台</t>
  </si>
  <si>
    <t>合同会社アークサポート</t>
  </si>
  <si>
    <t>アークサポート</t>
  </si>
  <si>
    <t>株式会社Ｓｔｅｐ　Ｗａｙ</t>
  </si>
  <si>
    <t>就労継続支援A型事業所スマートリンク（旧：Step Way）</t>
  </si>
  <si>
    <t>ＷＩＢ　ＪＡＰＡＮ株式会社</t>
  </si>
  <si>
    <t>あらた稲毛海岸事業所</t>
  </si>
  <si>
    <t>あらたSOGABASE</t>
  </si>
  <si>
    <t>社会福祉法人オリーブの樹</t>
  </si>
  <si>
    <t>グローアップ千葉</t>
  </si>
  <si>
    <t>株式会社千手</t>
  </si>
  <si>
    <t>ミレリア</t>
  </si>
  <si>
    <t>マリン</t>
  </si>
  <si>
    <t>トラット</t>
  </si>
  <si>
    <t>オネット</t>
  </si>
  <si>
    <t>合同会社ＳＫＹ</t>
  </si>
  <si>
    <t>スカイ　千葉</t>
  </si>
  <si>
    <t>合同会社ノーマライゼーション未来</t>
  </si>
  <si>
    <t>ノーマライゼーション未来</t>
  </si>
  <si>
    <t>パレット新検見川</t>
  </si>
  <si>
    <t>ユナイト合同会社</t>
  </si>
  <si>
    <t>ユナイト弁当</t>
  </si>
  <si>
    <t>ＮＥＸＴａｂｓｏｌｕｔｅ合同会社</t>
  </si>
  <si>
    <t>みらいず行徳</t>
  </si>
  <si>
    <t>9040003017616</t>
  </si>
  <si>
    <t>合同会社なが田</t>
  </si>
  <si>
    <t>エバーユアーズ（旧：鈴屋）</t>
  </si>
  <si>
    <t>合同会社All lead 44</t>
  </si>
  <si>
    <t xml:space="preserve">All lead 44 </t>
  </si>
  <si>
    <t>合同会社縁人</t>
  </si>
  <si>
    <t>流山初石事業所</t>
  </si>
  <si>
    <t>徳光ライフサポート株式会社</t>
  </si>
  <si>
    <t>ワカバ南行徳</t>
  </si>
  <si>
    <t>8040003010935</t>
  </si>
  <si>
    <t>合同会社CRT</t>
  </si>
  <si>
    <t>就労継続支援A型　Mstyle柏</t>
  </si>
  <si>
    <t>合同会社千喜</t>
  </si>
  <si>
    <t>館山南房総のお弁当　庄もとデリバリー</t>
  </si>
  <si>
    <t>合同会社UFA</t>
  </si>
  <si>
    <t>就労継続支援A型事業所うおへい</t>
  </si>
  <si>
    <t>一般社団法人eN-YuKaRi.</t>
  </si>
  <si>
    <t>Cocco Neil.</t>
  </si>
  <si>
    <t>株式会社KANAME</t>
  </si>
  <si>
    <t>KANAMESAKURA</t>
  </si>
  <si>
    <t>株式会社ａｚｏｏｗ</t>
  </si>
  <si>
    <t>あらた佐原事業所</t>
  </si>
  <si>
    <t>ぞうさん株式会社</t>
  </si>
  <si>
    <t>ぞうさんワークス</t>
  </si>
  <si>
    <t>合同会社アリアケ</t>
  </si>
  <si>
    <t>株式会社スマイルカンパニー</t>
  </si>
  <si>
    <t>就労継続支援A型事業所スマイルカンパニー</t>
  </si>
  <si>
    <t>ナルプロ株式会社</t>
  </si>
  <si>
    <t>ナルプロ津田沼BASE</t>
  </si>
  <si>
    <t>株式会社Many</t>
  </si>
  <si>
    <t>Many</t>
  </si>
  <si>
    <t>みらいず　松戸</t>
  </si>
  <si>
    <t>NovaCreation株式会社</t>
  </si>
  <si>
    <t>みらいず　江戸川台</t>
  </si>
  <si>
    <t>株式会社ドリームブリッジ</t>
  </si>
  <si>
    <t>ドリームマーリン</t>
  </si>
  <si>
    <t>アレッタ富津</t>
  </si>
  <si>
    <t>株式会社アントン</t>
  </si>
  <si>
    <t>カナナルユーカリが丘</t>
  </si>
  <si>
    <t>合同会社ヴァンガード</t>
  </si>
  <si>
    <t>flap</t>
  </si>
  <si>
    <t>アニモ</t>
  </si>
  <si>
    <t>NKCキャリアサービス株式会社</t>
  </si>
  <si>
    <t>ハートフルNKC船橋</t>
  </si>
  <si>
    <t>合同会社吉田塾</t>
  </si>
  <si>
    <t>ドリームポスト</t>
  </si>
  <si>
    <t>合同会社たのしい会社</t>
  </si>
  <si>
    <t>たのしい会社木更津</t>
  </si>
  <si>
    <t>株式会社A.ver</t>
  </si>
  <si>
    <t>Tetoria本八幡</t>
  </si>
  <si>
    <t>アミスタ</t>
  </si>
  <si>
    <t>グローリーコンティニュー株式会社</t>
  </si>
  <si>
    <t>グローリーコンティニュー</t>
  </si>
  <si>
    <t>合同会社TNN</t>
  </si>
  <si>
    <t>Fellows</t>
  </si>
  <si>
    <t>リンクアップ大久保</t>
  </si>
  <si>
    <t>株式会社High-A</t>
  </si>
  <si>
    <t>ARCO流山</t>
  </si>
  <si>
    <t>８ｐｏｄＳ株式会社</t>
  </si>
  <si>
    <t>workpods　かやはち</t>
  </si>
  <si>
    <t>合同会社エーハウス</t>
  </si>
  <si>
    <t>エーハウス</t>
  </si>
  <si>
    <t>株式会社京竹</t>
  </si>
  <si>
    <t>エナベル市川</t>
  </si>
  <si>
    <t>株式会社ＴＫＧ</t>
  </si>
  <si>
    <t>たまごのたまご浦安</t>
  </si>
  <si>
    <t>合同会社ハタラコ</t>
  </si>
  <si>
    <t>就労継続支援A型ハタラコ</t>
  </si>
  <si>
    <t>一般社団法人　よろこび</t>
  </si>
  <si>
    <t>就労継続支援A型事業所　よろこび</t>
  </si>
  <si>
    <t>わーくあっぷ</t>
  </si>
  <si>
    <t>株式会社プラスアップ</t>
  </si>
  <si>
    <t>クエスト</t>
  </si>
  <si>
    <t>合同会社hau'oli</t>
  </si>
  <si>
    <t>ハウオリ</t>
  </si>
  <si>
    <t>6020001100683</t>
  </si>
  <si>
    <t>アトレ</t>
  </si>
  <si>
    <t>株式会社azoow</t>
  </si>
  <si>
    <t>あらた銚子事業所</t>
  </si>
  <si>
    <t>(株)HAS</t>
  </si>
  <si>
    <t>ロングフィールド</t>
  </si>
  <si>
    <t>Ａａａｎｄ株式会社</t>
  </si>
  <si>
    <t>就労継続支援A型事業所 allies</t>
  </si>
  <si>
    <t>就労継続支援Ａ型事業所allies蘇我</t>
  </si>
  <si>
    <t>あらた海浜幕張　WIB BASE</t>
  </si>
  <si>
    <t>株式会社メサウェル</t>
  </si>
  <si>
    <t>メサウェル市川</t>
  </si>
  <si>
    <t>合同会社1.Vars</t>
  </si>
  <si>
    <t>Tetoria白井</t>
  </si>
  <si>
    <t>合同会社福源</t>
  </si>
  <si>
    <t>四つ葉工房</t>
  </si>
  <si>
    <t>Open</t>
  </si>
  <si>
    <t>合同会社アンサンブル</t>
  </si>
  <si>
    <t>アンサンブル</t>
  </si>
  <si>
    <t>株式会社Ｓｔｅｐ Ｗａｙ</t>
  </si>
  <si>
    <t>就労継続支援A型事業所スマートリンク千葉中央</t>
  </si>
  <si>
    <t>株式会社グローウィル</t>
  </si>
  <si>
    <t>グローウィル千葉</t>
  </si>
  <si>
    <t>A型事業所はなみずき</t>
  </si>
  <si>
    <t>LITNEXT株式会社</t>
  </si>
  <si>
    <t>OHANA新柏</t>
  </si>
  <si>
    <t>6040003019210</t>
  </si>
  <si>
    <t>縁人　柏明原事業所</t>
  </si>
  <si>
    <t>ニューライフ合同会社</t>
  </si>
  <si>
    <t>就労継続支援A型事業所 new life</t>
  </si>
  <si>
    <t>9040001095325</t>
  </si>
  <si>
    <t>株式会社アコール</t>
  </si>
  <si>
    <t>オリエンス六実</t>
  </si>
  <si>
    <t>3040001133429</t>
  </si>
  <si>
    <t>株式会社Linoaid</t>
  </si>
  <si>
    <t>ＯＨＡＮＡ成田</t>
  </si>
  <si>
    <t>株式会社アイ・ドット</t>
  </si>
  <si>
    <t>ドットワーク海浜幕張WBG（就労継続支援A型）</t>
  </si>
  <si>
    <t>株式会社テクキャリ</t>
  </si>
  <si>
    <t>テクキャリ</t>
  </si>
  <si>
    <t>うおへい成田事業所</t>
  </si>
  <si>
    <t>5040001136933</t>
  </si>
  <si>
    <t>株式会社AAKA</t>
  </si>
  <si>
    <t>就労継続支援A型事業所アビリティプラス</t>
  </si>
  <si>
    <t>株式会社AIposs</t>
  </si>
  <si>
    <t>じょぶず稲毛</t>
  </si>
  <si>
    <t>株式会社クローバー</t>
  </si>
  <si>
    <t>アルカンシエル</t>
  </si>
  <si>
    <t>一般社団法人みらい福祉財団</t>
  </si>
  <si>
    <t>みらいキャリア＆ワークス印西牧の原</t>
  </si>
  <si>
    <t>休止</t>
    <rPh sb="0" eb="2">
      <t>キュウシ</t>
    </rPh>
    <phoneticPr fontId="2"/>
  </si>
  <si>
    <t>特定非営利活動法人空いろのたね</t>
  </si>
  <si>
    <t>多機能型事業所まめの木</t>
  </si>
  <si>
    <t>株式会社博愛</t>
  </si>
  <si>
    <t>チューリップ</t>
  </si>
  <si>
    <t>-</t>
    <phoneticPr fontId="2"/>
  </si>
  <si>
    <t>休止</t>
    <rPh sb="0" eb="2">
      <t>キュウシ</t>
    </rPh>
    <phoneticPr fontId="2"/>
  </si>
  <si>
    <t>障害者の働く場もえぎ</t>
  </si>
  <si>
    <t>株式会社ユナイテッドマジック</t>
  </si>
  <si>
    <t>にじげん千葉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</si>
</sst>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0.0"/>
    <numFmt numFmtId="182" formatCode="0_);[Red]\(0\)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000000"/>
      <name val="MS PGothic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179" fontId="1" fillId="0" borderId="0" xfId="0" applyNumberFormat="1" applyFont="1" applyAlignment="1">
      <alignment horizontal="right" vertical="center"/>
    </xf>
    <xf numFmtId="177" fontId="1" fillId="0" borderId="7" xfId="0" applyNumberFormat="1" applyFont="1" applyBorder="1">
      <alignment vertical="center"/>
    </xf>
    <xf numFmtId="177" fontId="1" fillId="0" borderId="5" xfId="0" applyNumberFormat="1" applyFont="1" applyBorder="1">
      <alignment vertical="center"/>
    </xf>
    <xf numFmtId="177" fontId="1" fillId="0" borderId="6" xfId="0" applyNumberFormat="1" applyFont="1" applyBorder="1">
      <alignment vertical="center"/>
    </xf>
    <xf numFmtId="177" fontId="1" fillId="0" borderId="1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15" xfId="0" applyNumberFormat="1" applyFont="1" applyBorder="1">
      <alignment vertical="center"/>
    </xf>
    <xf numFmtId="177" fontId="1" fillId="0" borderId="13" xfId="0" applyNumberFormat="1" applyFont="1" applyBorder="1">
      <alignment vertical="center"/>
    </xf>
    <xf numFmtId="177" fontId="1" fillId="0" borderId="14" xfId="0" applyNumberFormat="1" applyFont="1" applyBorder="1">
      <alignment vertical="center"/>
    </xf>
    <xf numFmtId="177" fontId="1" fillId="0" borderId="13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left" vertical="center" wrapText="1" shrinkToFit="1"/>
    </xf>
    <xf numFmtId="177" fontId="1" fillId="0" borderId="7" xfId="0" applyNumberFormat="1" applyFont="1" applyBorder="1" applyAlignment="1">
      <alignment vertical="center" shrinkToFit="1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>
      <alignment vertical="center"/>
    </xf>
    <xf numFmtId="49" fontId="0" fillId="0" borderId="1" xfId="3" applyNumberFormat="1" applyFont="1" applyBorder="1" applyAlignment="1">
      <alignment horizontal="left" vertical="center" shrinkToFit="1"/>
    </xf>
    <xf numFmtId="0" fontId="0" fillId="7" borderId="1" xfId="0" applyFill="1" applyBorder="1" applyAlignment="1">
      <alignment horizontal="left" vertical="center" wrapText="1" shrinkToFit="1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177" fontId="1" fillId="0" borderId="16" xfId="0" applyNumberFormat="1" applyFont="1" applyBorder="1" applyAlignment="1">
      <alignment horizontal="center" vertical="center" shrinkToFit="1"/>
    </xf>
    <xf numFmtId="177" fontId="1" fillId="0" borderId="17" xfId="0" applyNumberFormat="1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7" borderId="0" xfId="3" applyFont="1" applyFill="1" applyAlignment="1">
      <alignment horizontal="center" vertical="center" shrinkToFi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177" fontId="0" fillId="0" borderId="0" xfId="0" applyNumberFormat="1" applyAlignment="1">
      <alignment vertical="center" wrapText="1"/>
    </xf>
    <xf numFmtId="176" fontId="13" fillId="0" borderId="0" xfId="0" applyNumberFormat="1" applyFont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177" fontId="1" fillId="0" borderId="21" xfId="0" applyNumberFormat="1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0" fillId="0" borderId="2" xfId="0" applyBorder="1" applyAlignment="1">
      <alignment vertical="center" shrinkToFit="1"/>
    </xf>
    <xf numFmtId="179" fontId="0" fillId="0" borderId="27" xfId="0" applyNumberFormat="1" applyBorder="1">
      <alignment vertical="center"/>
    </xf>
    <xf numFmtId="177" fontId="1" fillId="0" borderId="27" xfId="0" applyNumberFormat="1" applyFont="1" applyBorder="1" applyAlignment="1">
      <alignment vertical="center" shrinkToFit="1"/>
    </xf>
    <xf numFmtId="0" fontId="0" fillId="4" borderId="26" xfId="0" applyFill="1" applyBorder="1" applyAlignment="1">
      <alignment vertical="center" shrinkToFit="1"/>
    </xf>
    <xf numFmtId="177" fontId="0" fillId="4" borderId="26" xfId="0" applyNumberFormat="1" applyFill="1" applyBorder="1" applyAlignment="1">
      <alignment horizontal="center" vertical="center" shrinkToFit="1"/>
    </xf>
    <xf numFmtId="177" fontId="0" fillId="5" borderId="26" xfId="0" applyNumberFormat="1" applyFill="1" applyBorder="1" applyAlignment="1">
      <alignment horizontal="center" vertical="center" shrinkToFit="1"/>
    </xf>
    <xf numFmtId="177" fontId="7" fillId="5" borderId="26" xfId="0" applyNumberFormat="1" applyFont="1" applyFill="1" applyBorder="1" applyAlignment="1">
      <alignment horizontal="center" vertical="center" shrinkToFit="1"/>
    </xf>
    <xf numFmtId="0" fontId="7" fillId="5" borderId="26" xfId="0" applyFont="1" applyFill="1" applyBorder="1" applyAlignment="1">
      <alignment horizontal="center" vertical="center" shrinkToFit="1"/>
    </xf>
    <xf numFmtId="177" fontId="0" fillId="9" borderId="26" xfId="0" applyNumberFormat="1" applyFill="1" applyBorder="1">
      <alignment vertical="center"/>
    </xf>
    <xf numFmtId="177" fontId="7" fillId="5" borderId="26" xfId="0" applyNumberFormat="1" applyFont="1" applyFill="1" applyBorder="1" applyAlignment="1">
      <alignment horizontal="center" vertical="center" wrapText="1" shrinkToFit="1"/>
    </xf>
    <xf numFmtId="177" fontId="0" fillId="10" borderId="26" xfId="0" applyNumberFormat="1" applyFill="1" applyBorder="1" applyAlignment="1">
      <alignment horizontal="center" vertical="center" shrinkToFit="1"/>
    </xf>
    <xf numFmtId="177" fontId="7" fillId="10" borderId="26" xfId="0" applyNumberFormat="1" applyFont="1" applyFill="1" applyBorder="1" applyAlignment="1">
      <alignment horizontal="center" vertical="center" shrinkToFit="1"/>
    </xf>
    <xf numFmtId="0" fontId="7" fillId="10" borderId="26" xfId="0" applyFont="1" applyFill="1" applyBorder="1" applyAlignment="1">
      <alignment horizontal="center" vertical="center" shrinkToFit="1"/>
    </xf>
    <xf numFmtId="0" fontId="1" fillId="0" borderId="15" xfId="0" applyFont="1" applyBorder="1">
      <alignment vertical="center"/>
    </xf>
    <xf numFmtId="0" fontId="0" fillId="0" borderId="2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82" fontId="0" fillId="0" borderId="2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7" borderId="1" xfId="0" applyNumberFormat="1" applyFill="1" applyBorder="1" applyAlignment="1">
      <alignment horizontal="center" vertical="center"/>
    </xf>
    <xf numFmtId="182" fontId="1" fillId="0" borderId="0" xfId="0" applyNumberFormat="1" applyFont="1" applyAlignment="1">
      <alignment horizontal="center" vertical="center"/>
    </xf>
    <xf numFmtId="180" fontId="1" fillId="0" borderId="25" xfId="0" applyNumberFormat="1" applyFont="1" applyBorder="1" applyAlignment="1">
      <alignment horizontal="center" vertical="center"/>
    </xf>
    <xf numFmtId="180" fontId="1" fillId="0" borderId="16" xfId="0" applyNumberFormat="1" applyFont="1" applyBorder="1" applyAlignment="1">
      <alignment horizontal="center" vertical="center"/>
    </xf>
    <xf numFmtId="180" fontId="1" fillId="0" borderId="17" xfId="0" applyNumberFormat="1" applyFont="1" applyBorder="1" applyAlignment="1">
      <alignment horizontal="center" vertical="center"/>
    </xf>
    <xf numFmtId="177" fontId="1" fillId="0" borderId="22" xfId="0" applyNumberFormat="1" applyFont="1" applyBorder="1">
      <alignment vertical="center"/>
    </xf>
    <xf numFmtId="177" fontId="1" fillId="0" borderId="33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0" fontId="0" fillId="0" borderId="2" xfId="0" applyBorder="1" applyAlignment="1">
      <alignment horizontal="left" vertical="center" shrinkToFit="1"/>
    </xf>
    <xf numFmtId="177" fontId="1" fillId="0" borderId="28" xfId="0" applyNumberFormat="1" applyFont="1" applyBorder="1" applyAlignment="1">
      <alignment horizontal="center" vertical="center" shrinkToFit="1"/>
    </xf>
    <xf numFmtId="182" fontId="0" fillId="7" borderId="1" xfId="0" applyNumberFormat="1" applyFill="1" applyBorder="1" applyAlignment="1">
      <alignment horizontal="center" vertical="center" shrinkToFit="1"/>
    </xf>
    <xf numFmtId="177" fontId="0" fillId="0" borderId="7" xfId="0" applyNumberFormat="1" applyBorder="1" applyAlignment="1">
      <alignment vertical="center" shrinkToFit="1"/>
    </xf>
    <xf numFmtId="182" fontId="1" fillId="0" borderId="0" xfId="0" applyNumberFormat="1" applyFont="1" applyAlignment="1">
      <alignment vertical="center" shrinkToFit="1"/>
    </xf>
    <xf numFmtId="182" fontId="0" fillId="0" borderId="2" xfId="0" applyNumberFormat="1" applyBorder="1" applyAlignment="1">
      <alignment horizontal="center" vertical="center" shrinkToFit="1"/>
    </xf>
    <xf numFmtId="181" fontId="1" fillId="0" borderId="15" xfId="0" applyNumberFormat="1" applyFont="1" applyBorder="1">
      <alignment vertical="center"/>
    </xf>
    <xf numFmtId="182" fontId="0" fillId="0" borderId="1" xfId="0" applyNumberFormat="1" applyBorder="1" applyAlignment="1">
      <alignment horizontal="center" vertical="center" shrinkToFit="1"/>
    </xf>
    <xf numFmtId="182" fontId="0" fillId="0" borderId="1" xfId="0" quotePrefix="1" applyNumberFormat="1" applyBorder="1" applyAlignment="1">
      <alignment horizontal="center" vertical="center" shrinkToFit="1"/>
    </xf>
    <xf numFmtId="182" fontId="0" fillId="0" borderId="9" xfId="0" applyNumberFormat="1" applyBorder="1" applyAlignment="1">
      <alignment horizontal="center" vertical="center" shrinkToFit="1"/>
    </xf>
    <xf numFmtId="182" fontId="1" fillId="0" borderId="0" xfId="0" applyNumberFormat="1" applyFont="1" applyAlignment="1">
      <alignment horizontal="right" vertical="center" shrinkToFit="1"/>
    </xf>
    <xf numFmtId="177" fontId="8" fillId="0" borderId="0" xfId="0" applyNumberFormat="1" applyFont="1">
      <alignment vertical="center"/>
    </xf>
    <xf numFmtId="177" fontId="17" fillId="0" borderId="0" xfId="0" applyNumberFormat="1" applyFont="1">
      <alignment vertical="center"/>
    </xf>
    <xf numFmtId="179" fontId="0" fillId="0" borderId="0" xfId="0" applyNumberFormat="1">
      <alignment vertical="center"/>
    </xf>
    <xf numFmtId="0" fontId="8" fillId="0" borderId="0" xfId="0" applyFont="1" applyAlignment="1">
      <alignment horizontal="right" vertical="center"/>
    </xf>
    <xf numFmtId="179" fontId="18" fillId="5" borderId="26" xfId="0" applyNumberFormat="1" applyFont="1" applyFill="1" applyBorder="1">
      <alignment vertical="center"/>
    </xf>
    <xf numFmtId="179" fontId="19" fillId="5" borderId="1" xfId="2" applyNumberFormat="1" applyFont="1" applyFill="1" applyBorder="1" applyAlignment="1">
      <alignment horizontal="right" vertical="center"/>
    </xf>
    <xf numFmtId="181" fontId="17" fillId="0" borderId="0" xfId="0" applyNumberFormat="1" applyFont="1">
      <alignment vertical="center"/>
    </xf>
    <xf numFmtId="177" fontId="0" fillId="4" borderId="26" xfId="0" applyNumberFormat="1" applyFill="1" applyBorder="1" applyAlignment="1">
      <alignment horizontal="center" vertical="center" wrapText="1"/>
    </xf>
    <xf numFmtId="177" fontId="0" fillId="4" borderId="35" xfId="0" applyNumberFormat="1" applyFill="1" applyBorder="1" applyAlignment="1">
      <alignment horizontal="center" vertical="center"/>
    </xf>
    <xf numFmtId="177" fontId="1" fillId="0" borderId="37" xfId="0" applyNumberFormat="1" applyFont="1" applyBorder="1" applyAlignment="1">
      <alignment horizontal="center" vertical="center" shrinkToFit="1"/>
    </xf>
    <xf numFmtId="177" fontId="1" fillId="0" borderId="38" xfId="0" applyNumberFormat="1" applyFont="1" applyBorder="1" applyAlignment="1">
      <alignment horizontal="center" vertical="center" shrinkToFit="1"/>
    </xf>
    <xf numFmtId="177" fontId="0" fillId="4" borderId="39" xfId="0" applyNumberFormat="1" applyFill="1" applyBorder="1" applyAlignment="1">
      <alignment horizontal="center" vertical="center"/>
    </xf>
    <xf numFmtId="177" fontId="0" fillId="4" borderId="40" xfId="0" applyNumberFormat="1" applyFill="1" applyBorder="1" applyAlignment="1">
      <alignment horizontal="center" vertical="center" wrapText="1"/>
    </xf>
    <xf numFmtId="177" fontId="1" fillId="0" borderId="41" xfId="0" applyNumberFormat="1" applyFont="1" applyBorder="1" applyAlignment="1">
      <alignment horizontal="center" vertical="center" shrinkToFit="1"/>
    </xf>
    <xf numFmtId="180" fontId="1" fillId="0" borderId="42" xfId="0" applyNumberFormat="1" applyFont="1" applyBorder="1" applyAlignment="1">
      <alignment horizontal="center" vertical="center" shrinkToFit="1"/>
    </xf>
    <xf numFmtId="177" fontId="1" fillId="0" borderId="43" xfId="0" applyNumberFormat="1" applyFont="1" applyBorder="1" applyAlignment="1">
      <alignment horizontal="center" vertical="center" shrinkToFit="1"/>
    </xf>
    <xf numFmtId="180" fontId="1" fillId="0" borderId="44" xfId="0" applyNumberFormat="1" applyFont="1" applyBorder="1" applyAlignment="1">
      <alignment horizontal="center" vertical="center" shrinkToFit="1"/>
    </xf>
    <xf numFmtId="177" fontId="1" fillId="0" borderId="45" xfId="0" applyNumberFormat="1" applyFont="1" applyBorder="1" applyAlignment="1">
      <alignment horizontal="center" vertical="center" shrinkToFit="1"/>
    </xf>
    <xf numFmtId="10" fontId="1" fillId="0" borderId="44" xfId="0" applyNumberFormat="1" applyFont="1" applyBorder="1" applyAlignment="1">
      <alignment horizontal="center" vertical="center" shrinkToFit="1"/>
    </xf>
    <xf numFmtId="180" fontId="1" fillId="0" borderId="46" xfId="0" applyNumberFormat="1" applyFont="1" applyBorder="1" applyAlignment="1">
      <alignment horizontal="center" vertical="center" shrinkToFit="1"/>
    </xf>
    <xf numFmtId="177" fontId="0" fillId="4" borderId="34" xfId="0" applyNumberFormat="1" applyFill="1" applyBorder="1" applyAlignment="1">
      <alignment horizontal="center" vertical="center" wrapText="1"/>
    </xf>
    <xf numFmtId="180" fontId="1" fillId="0" borderId="47" xfId="0" applyNumberFormat="1" applyFont="1" applyBorder="1" applyAlignment="1">
      <alignment horizontal="center" vertical="center" shrinkToFit="1"/>
    </xf>
    <xf numFmtId="180" fontId="1" fillId="0" borderId="48" xfId="0" applyNumberFormat="1" applyFont="1" applyBorder="1" applyAlignment="1">
      <alignment horizontal="center" vertical="center" shrinkToFit="1"/>
    </xf>
    <xf numFmtId="177" fontId="0" fillId="4" borderId="35" xfId="0" applyNumberFormat="1" applyFill="1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 shrinkToFit="1"/>
    </xf>
    <xf numFmtId="180" fontId="1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9" fontId="1" fillId="0" borderId="42" xfId="0" applyNumberFormat="1" applyFont="1" applyBorder="1" applyAlignment="1">
      <alignment horizontal="center" vertical="center" shrinkToFit="1"/>
    </xf>
    <xf numFmtId="9" fontId="1" fillId="0" borderId="44" xfId="0" applyNumberFormat="1" applyFont="1" applyBorder="1" applyAlignment="1">
      <alignment horizontal="center" vertical="center" shrinkToFit="1"/>
    </xf>
    <xf numFmtId="9" fontId="1" fillId="0" borderId="25" xfId="0" applyNumberFormat="1" applyFont="1" applyBorder="1" applyAlignment="1">
      <alignment horizontal="center" vertical="center"/>
    </xf>
    <xf numFmtId="9" fontId="1" fillId="0" borderId="16" xfId="0" applyNumberFormat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77" fontId="1" fillId="0" borderId="15" xfId="0" applyNumberFormat="1" applyFont="1" applyBorder="1" applyAlignment="1">
      <alignment vertical="center" shrinkToFit="1"/>
    </xf>
    <xf numFmtId="9" fontId="1" fillId="0" borderId="0" xfId="0" applyNumberFormat="1" applyFont="1">
      <alignment vertical="center"/>
    </xf>
    <xf numFmtId="9" fontId="0" fillId="9" borderId="26" xfId="0" applyNumberFormat="1" applyFill="1" applyBorder="1">
      <alignment vertical="center"/>
    </xf>
    <xf numFmtId="9" fontId="1" fillId="0" borderId="17" xfId="0" applyNumberFormat="1" applyFont="1" applyBorder="1" applyAlignment="1">
      <alignment horizontal="center" vertical="center"/>
    </xf>
    <xf numFmtId="9" fontId="1" fillId="0" borderId="19" xfId="0" applyNumberFormat="1" applyFont="1" applyBorder="1">
      <alignment vertical="center"/>
    </xf>
    <xf numFmtId="0" fontId="0" fillId="0" borderId="51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 shrinkToFit="1"/>
    </xf>
    <xf numFmtId="177" fontId="1" fillId="0" borderId="27" xfId="0" applyNumberFormat="1" applyFont="1" applyBorder="1" applyAlignment="1">
      <alignment horizontal="center" vertical="center" shrinkToFit="1"/>
    </xf>
    <xf numFmtId="177" fontId="0" fillId="0" borderId="27" xfId="0" applyNumberFormat="1" applyBorder="1" applyAlignment="1">
      <alignment horizontal="center" vertical="center" shrinkToFit="1"/>
    </xf>
    <xf numFmtId="180" fontId="1" fillId="0" borderId="0" xfId="0" applyNumberFormat="1" applyFont="1">
      <alignment vertical="center"/>
    </xf>
    <xf numFmtId="180" fontId="0" fillId="4" borderId="40" xfId="0" applyNumberFormat="1" applyFill="1" applyBorder="1" applyAlignment="1">
      <alignment horizontal="center" vertical="center" wrapText="1"/>
    </xf>
    <xf numFmtId="177" fontId="17" fillId="0" borderId="7" xfId="0" applyNumberFormat="1" applyFont="1" applyBorder="1">
      <alignment vertical="center"/>
    </xf>
    <xf numFmtId="177" fontId="0" fillId="0" borderId="15" xfId="0" applyNumberFormat="1" applyBorder="1" applyAlignment="1">
      <alignment horizontal="center" vertical="center" shrinkToFit="1"/>
    </xf>
    <xf numFmtId="38" fontId="20" fillId="0" borderId="52" xfId="0" applyNumberFormat="1" applyFont="1" applyBorder="1" applyAlignment="1">
      <alignment horizontal="center" vertical="center" shrinkToFit="1"/>
    </xf>
    <xf numFmtId="176" fontId="12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176" fontId="12" fillId="2" borderId="9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/>
    </xf>
    <xf numFmtId="176" fontId="12" fillId="3" borderId="9" xfId="0" applyNumberFormat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176" fontId="12" fillId="0" borderId="9" xfId="0" applyNumberFormat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6" fontId="1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12" fillId="8" borderId="1" xfId="0" applyNumberFormat="1" applyFont="1" applyFill="1" applyBorder="1" applyAlignment="1">
      <alignment horizontal="center" vertical="center" wrapText="1" shrinkToFit="1"/>
    </xf>
    <xf numFmtId="0" fontId="7" fillId="8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177" fontId="0" fillId="4" borderId="35" xfId="0" applyNumberFormat="1" applyFill="1" applyBorder="1" applyAlignment="1">
      <alignment horizontal="center" vertical="center"/>
    </xf>
    <xf numFmtId="177" fontId="0" fillId="4" borderId="26" xfId="0" applyNumberFormat="1" applyFill="1" applyBorder="1" applyAlignment="1">
      <alignment horizontal="center" vertical="center"/>
    </xf>
    <xf numFmtId="177" fontId="0" fillId="4" borderId="34" xfId="0" applyNumberFormat="1" applyFill="1" applyBorder="1" applyAlignment="1">
      <alignment horizontal="center" vertical="center"/>
    </xf>
    <xf numFmtId="177" fontId="0" fillId="4" borderId="39" xfId="0" applyNumberFormat="1" applyFill="1" applyBorder="1" applyAlignment="1">
      <alignment horizontal="center" vertical="center"/>
    </xf>
    <xf numFmtId="177" fontId="0" fillId="4" borderId="40" xfId="0" applyNumberFormat="1" applyFill="1" applyBorder="1" applyAlignment="1">
      <alignment horizontal="center" vertical="center"/>
    </xf>
    <xf numFmtId="177" fontId="0" fillId="4" borderId="49" xfId="0" applyNumberFormat="1" applyFill="1" applyBorder="1" applyAlignment="1">
      <alignment horizontal="center" vertical="center" wrapText="1"/>
    </xf>
    <xf numFmtId="177" fontId="0" fillId="4" borderId="35" xfId="0" applyNumberForma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shrinkToFit="1"/>
    </xf>
    <xf numFmtId="177" fontId="0" fillId="4" borderId="29" xfId="0" applyNumberFormat="1" applyFill="1" applyBorder="1" applyAlignment="1">
      <alignment horizontal="center" vertical="center"/>
    </xf>
    <xf numFmtId="177" fontId="0" fillId="4" borderId="20" xfId="0" applyNumberFormat="1" applyFill="1" applyBorder="1" applyAlignment="1">
      <alignment horizontal="center" vertical="center"/>
    </xf>
    <xf numFmtId="177" fontId="0" fillId="4" borderId="36" xfId="0" applyNumberForma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 shrinkToFit="1"/>
    </xf>
    <xf numFmtId="177" fontId="0" fillId="4" borderId="18" xfId="0" applyNumberFormat="1" applyFill="1" applyBorder="1" applyAlignment="1">
      <alignment horizontal="center" vertical="center"/>
    </xf>
    <xf numFmtId="177" fontId="0" fillId="4" borderId="30" xfId="0" applyNumberFormat="1" applyFill="1" applyBorder="1" applyAlignment="1">
      <alignment horizontal="center" vertical="center"/>
    </xf>
    <xf numFmtId="182" fontId="0" fillId="9" borderId="26" xfId="0" applyNumberFormat="1" applyFill="1" applyBorder="1" applyAlignment="1">
      <alignment horizontal="center" vertical="center" shrinkToFit="1"/>
    </xf>
    <xf numFmtId="0" fontId="0" fillId="9" borderId="26" xfId="0" applyFill="1" applyBorder="1" applyAlignment="1">
      <alignment horizontal="center" vertical="center" shrinkToFit="1"/>
    </xf>
    <xf numFmtId="0" fontId="16" fillId="4" borderId="31" xfId="0" applyFont="1" applyFill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 shrinkToFit="1"/>
    </xf>
    <xf numFmtId="0" fontId="16" fillId="4" borderId="32" xfId="0" applyFont="1" applyFill="1" applyBorder="1" applyAlignment="1">
      <alignment horizontal="center" vertical="center" shrinkToFit="1"/>
    </xf>
    <xf numFmtId="0" fontId="0" fillId="10" borderId="26" xfId="0" applyFill="1" applyBorder="1" applyAlignment="1">
      <alignment horizontal="center" vertical="center" shrinkToFit="1"/>
    </xf>
    <xf numFmtId="0" fontId="16" fillId="4" borderId="26" xfId="0" applyFont="1" applyFill="1" applyBorder="1" applyAlignment="1">
      <alignment horizontal="center" vertical="center" shrinkToFit="1"/>
    </xf>
    <xf numFmtId="177" fontId="1" fillId="4" borderId="26" xfId="0" applyNumberFormat="1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5</xdr:col>
      <xdr:colOff>9525</xdr:colOff>
      <xdr:row>12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82880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</xdr:rowOff>
    </xdr:from>
    <xdr:to>
      <xdr:col>6</xdr:col>
      <xdr:colOff>95250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D4E751D-FFDF-4AE7-98BE-087FD2D354C5}"/>
            </a:ext>
          </a:extLst>
        </xdr:cNvPr>
        <xdr:cNvSpPr/>
      </xdr:nvSpPr>
      <xdr:spPr>
        <a:xfrm>
          <a:off x="0" y="1476376"/>
          <a:ext cx="4210050" cy="647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</xdr:rowOff>
    </xdr:from>
    <xdr:to>
      <xdr:col>10</xdr:col>
      <xdr:colOff>85724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3143251"/>
          <a:ext cx="7705724" cy="476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欄及び</a:t>
          </a:r>
          <a:r>
            <a:rPr kumimoji="1" lang="en-US" altLang="ja-JP" sz="1600"/>
            <a:t>E</a:t>
          </a:r>
          <a:r>
            <a:rPr kumimoji="1" lang="ja-JP" altLang="en-US" sz="1600"/>
            <a:t>欄に記入ください。</a:t>
          </a:r>
          <a:r>
            <a:rPr kumimoji="1" lang="en-US" altLang="ja-JP" sz="1600"/>
            <a:t>D</a:t>
          </a:r>
          <a:r>
            <a:rPr kumimoji="1" lang="ja-JP" altLang="en-US" sz="1600"/>
            <a:t>欄は自動計算ため記入不要です。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5"/>
  <sheetViews>
    <sheetView view="pageBreakPreview" zoomScaleNormal="100" zoomScaleSheetLayoutView="100" workbookViewId="0">
      <selection activeCell="G5" sqref="G5"/>
    </sheetView>
  </sheetViews>
  <sheetFormatPr defaultRowHeight="13.2"/>
  <cols>
    <col min="1" max="4" width="10.6640625" customWidth="1"/>
    <col min="5" max="5" width="11.33203125" customWidth="1"/>
  </cols>
  <sheetData>
    <row r="1" spans="1:4" ht="21">
      <c r="A1" s="51" t="s">
        <v>60</v>
      </c>
    </row>
    <row r="3" spans="1:4" ht="15" customHeight="1">
      <c r="A3" s="144" t="s">
        <v>30</v>
      </c>
      <c r="B3" s="146" t="s">
        <v>31</v>
      </c>
      <c r="C3" s="146" t="s">
        <v>32</v>
      </c>
      <c r="D3" s="146" t="s">
        <v>33</v>
      </c>
    </row>
    <row r="4" spans="1:4" ht="36.75" customHeight="1">
      <c r="A4" s="145"/>
      <c r="B4" s="147"/>
      <c r="C4" s="147"/>
      <c r="D4" s="147"/>
    </row>
    <row r="5" spans="1:4" ht="15.9" customHeight="1">
      <c r="A5" s="5" t="str">
        <f>施設数!A6</f>
        <v>千葉</v>
      </c>
      <c r="B5" s="6">
        <f>'就労Ａ型（雇用型）'!J168</f>
        <v>85290.09122251872</v>
      </c>
      <c r="C5" s="6">
        <f>'就労A型（非雇用型）'!M10</f>
        <v>23763.709935897437</v>
      </c>
      <c r="D5" s="100">
        <f>就労B型!M590</f>
        <v>23645.854072486811</v>
      </c>
    </row>
  </sheetData>
  <mergeCells count="4"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C5"/>
  <sheetViews>
    <sheetView view="pageBreakPreview" zoomScale="130" zoomScaleNormal="100" zoomScaleSheetLayoutView="130" workbookViewId="0">
      <selection activeCell="I8" sqref="I8"/>
    </sheetView>
  </sheetViews>
  <sheetFormatPr defaultRowHeight="13.2"/>
  <cols>
    <col min="2" max="2" width="11.6640625" customWidth="1"/>
    <col min="3" max="3" width="11" customWidth="1"/>
  </cols>
  <sheetData>
    <row r="1" spans="1:3" ht="21">
      <c r="A1" s="51" t="s">
        <v>61</v>
      </c>
    </row>
    <row r="3" spans="1:3" ht="36" customHeight="1">
      <c r="A3" s="144" t="s">
        <v>30</v>
      </c>
      <c r="B3" s="146" t="s">
        <v>31</v>
      </c>
      <c r="C3" s="148" t="s">
        <v>62</v>
      </c>
    </row>
    <row r="4" spans="1:3">
      <c r="A4" s="145"/>
      <c r="B4" s="147"/>
      <c r="C4" s="149"/>
    </row>
    <row r="5" spans="1:3" ht="14.4">
      <c r="A5" s="5" t="s">
        <v>73</v>
      </c>
      <c r="B5" s="6">
        <f>'就労Ａ型（雇用型）'!M168</f>
        <v>1125.100309813145</v>
      </c>
      <c r="C5" s="11">
        <f>'就労Ａ型（雇用型）'!L168/'就労Ａ型（雇用型）'!K168</f>
        <v>1125.100309813145</v>
      </c>
    </row>
  </sheetData>
  <mergeCells count="3">
    <mergeCell ref="A3:A4"/>
    <mergeCell ref="B3:B4"/>
    <mergeCell ref="C3:C4"/>
  </mergeCells>
  <phoneticPr fontId="2"/>
  <pageMargins left="0.70866141732283472" right="0.70866141732283472" top="0.74803149606299213" bottom="0.74803149606299213" header="0.31496062992125984" footer="0.31496062992125984"/>
  <pageSetup paperSize="9" scale="150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J6"/>
  <sheetViews>
    <sheetView tabSelected="1" view="pageBreakPreview" zoomScaleNormal="100" zoomScaleSheetLayoutView="100" workbookViewId="0">
      <selection activeCell="B7" sqref="B7"/>
    </sheetView>
  </sheetViews>
  <sheetFormatPr defaultRowHeight="13.2"/>
  <cols>
    <col min="1" max="10" width="10" customWidth="1"/>
    <col min="11" max="20" width="7.88671875" customWidth="1"/>
  </cols>
  <sheetData>
    <row r="1" spans="1:10" ht="21">
      <c r="A1" s="153" t="s">
        <v>27</v>
      </c>
      <c r="B1" s="153"/>
      <c r="C1" s="153"/>
      <c r="D1" s="153"/>
      <c r="E1" s="153"/>
      <c r="F1" s="153"/>
      <c r="G1" s="153"/>
      <c r="H1" s="153"/>
    </row>
    <row r="3" spans="1:10" ht="26.25" customHeight="1">
      <c r="A3" s="150" t="s">
        <v>34</v>
      </c>
      <c r="B3" s="155" t="s">
        <v>2</v>
      </c>
      <c r="C3" s="155"/>
      <c r="D3" s="155"/>
      <c r="E3" s="155"/>
      <c r="F3" s="155"/>
      <c r="G3" s="155"/>
      <c r="H3" s="155"/>
      <c r="I3" s="157" t="s">
        <v>6</v>
      </c>
      <c r="J3" s="157"/>
    </row>
    <row r="4" spans="1:10" ht="35.1" customHeight="1">
      <c r="A4" s="151"/>
      <c r="B4" s="155" t="s">
        <v>35</v>
      </c>
      <c r="C4" s="155"/>
      <c r="D4" s="155" t="s">
        <v>36</v>
      </c>
      <c r="E4" s="155"/>
      <c r="F4" s="156" t="s">
        <v>37</v>
      </c>
      <c r="G4" s="156"/>
      <c r="H4" s="156"/>
      <c r="I4" s="158" t="s">
        <v>38</v>
      </c>
      <c r="J4" s="159"/>
    </row>
    <row r="5" spans="1:10" s="7" customFormat="1" ht="38.25" customHeight="1">
      <c r="A5" s="152"/>
      <c r="B5" s="52" t="s">
        <v>39</v>
      </c>
      <c r="C5" s="52" t="s">
        <v>40</v>
      </c>
      <c r="D5" s="52" t="s">
        <v>39</v>
      </c>
      <c r="E5" s="52" t="s">
        <v>41</v>
      </c>
      <c r="F5" s="53" t="s">
        <v>39</v>
      </c>
      <c r="G5" s="53" t="s">
        <v>42</v>
      </c>
      <c r="H5" s="53" t="s">
        <v>0</v>
      </c>
      <c r="I5" s="160"/>
      <c r="J5" s="161"/>
    </row>
    <row r="6" spans="1:10" ht="73.5" customHeight="1">
      <c r="A6" s="5" t="s">
        <v>73</v>
      </c>
      <c r="B6" s="10">
        <v>161</v>
      </c>
      <c r="C6" s="10">
        <v>163</v>
      </c>
      <c r="D6" s="10">
        <v>569</v>
      </c>
      <c r="E6" s="10">
        <v>584</v>
      </c>
      <c r="F6" s="8">
        <f>B6+D6</f>
        <v>730</v>
      </c>
      <c r="G6" s="8">
        <f>C6+E6</f>
        <v>747</v>
      </c>
      <c r="H6" s="9">
        <f>F6/G6</f>
        <v>0.97724230254350741</v>
      </c>
      <c r="I6" s="154">
        <v>1</v>
      </c>
      <c r="J6" s="154"/>
    </row>
  </sheetData>
  <mergeCells count="9">
    <mergeCell ref="A3:A5"/>
    <mergeCell ref="A1:H1"/>
    <mergeCell ref="I6:J6"/>
    <mergeCell ref="B3:H3"/>
    <mergeCell ref="B4:C4"/>
    <mergeCell ref="D4:E4"/>
    <mergeCell ref="F4:H4"/>
    <mergeCell ref="I3:J3"/>
    <mergeCell ref="I4:J5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AB696"/>
  <sheetViews>
    <sheetView view="pageBreakPreview" topLeftCell="A154" zoomScale="89" zoomScaleNormal="100" zoomScaleSheetLayoutView="89" workbookViewId="0">
      <selection activeCell="K5" sqref="K5"/>
    </sheetView>
  </sheetViews>
  <sheetFormatPr defaultColWidth="9" defaultRowHeight="13.2"/>
  <cols>
    <col min="1" max="1" width="4.6640625" style="4" customWidth="1"/>
    <col min="2" max="2" width="8.33203125" style="1" customWidth="1"/>
    <col min="3" max="3" width="4.44140625" style="1" bestFit="1" customWidth="1"/>
    <col min="4" max="4" width="22.6640625" style="1" customWidth="1"/>
    <col min="5" max="5" width="19" style="77" customWidth="1"/>
    <col min="6" max="6" width="30.44140625" style="1" customWidth="1"/>
    <col min="7" max="7" width="32.88671875" style="2" customWidth="1"/>
    <col min="8" max="8" width="9.33203125" style="12" customWidth="1"/>
    <col min="9" max="9" width="16.77734375" style="12" customWidth="1"/>
    <col min="10" max="10" width="15.5546875" style="12" customWidth="1"/>
    <col min="11" max="11" width="13" style="3" bestFit="1" customWidth="1"/>
    <col min="12" max="12" width="17.88671875" style="3" customWidth="1"/>
    <col min="13" max="13" width="15" style="3" customWidth="1"/>
    <col min="14" max="14" width="13" style="3" customWidth="1"/>
    <col min="15" max="15" width="7.109375" style="1" bestFit="1" customWidth="1"/>
    <col min="16" max="18" width="11.6640625" style="1" customWidth="1"/>
    <col min="19" max="19" width="17.33203125" style="139" customWidth="1"/>
    <col min="20" max="21" width="11.6640625" style="1" customWidth="1"/>
    <col min="22" max="22" width="17.44140625" style="1" customWidth="1"/>
    <col min="23" max="24" width="11.6640625" style="1" customWidth="1"/>
    <col min="25" max="25" width="16.88671875" style="1" customWidth="1"/>
    <col min="26" max="26" width="11.6640625" style="1" customWidth="1"/>
    <col min="27" max="27" width="18.6640625" style="131" customWidth="1"/>
    <col min="28" max="16384" width="9" style="1"/>
  </cols>
  <sheetData>
    <row r="1" spans="1:28" ht="30" customHeight="1" thickBot="1">
      <c r="A1" s="54" t="s">
        <v>24</v>
      </c>
      <c r="D1" s="77"/>
      <c r="E1" s="1"/>
      <c r="F1" s="2"/>
      <c r="G1" s="12"/>
      <c r="J1" s="3"/>
      <c r="N1" s="1"/>
      <c r="R1" s="139"/>
      <c r="S1" s="1"/>
      <c r="Z1" s="131"/>
      <c r="AA1" s="1"/>
    </row>
    <row r="2" spans="1:28" ht="16.5" customHeight="1" thickBot="1">
      <c r="A2" s="169" t="s">
        <v>12</v>
      </c>
      <c r="B2" s="169" t="s">
        <v>13</v>
      </c>
      <c r="C2" s="177" t="s">
        <v>14</v>
      </c>
      <c r="D2" s="176" t="s">
        <v>15</v>
      </c>
      <c r="E2" s="177" t="s">
        <v>16</v>
      </c>
      <c r="F2" s="169" t="s">
        <v>17</v>
      </c>
      <c r="G2" s="178" t="s">
        <v>59</v>
      </c>
      <c r="H2" s="179"/>
      <c r="I2" s="179"/>
      <c r="J2" s="179"/>
      <c r="K2" s="179"/>
      <c r="L2" s="179"/>
      <c r="M2" s="180"/>
      <c r="N2" s="170" t="s">
        <v>20</v>
      </c>
      <c r="O2" s="170" t="s">
        <v>43</v>
      </c>
      <c r="P2" s="163" t="s">
        <v>3</v>
      </c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47"/>
    </row>
    <row r="3" spans="1:28" ht="13.8" thickBot="1">
      <c r="A3" s="169"/>
      <c r="B3" s="169"/>
      <c r="C3" s="177"/>
      <c r="D3" s="176"/>
      <c r="E3" s="177"/>
      <c r="F3" s="169"/>
      <c r="G3" s="60"/>
      <c r="H3" s="173" t="s">
        <v>1</v>
      </c>
      <c r="I3" s="173"/>
      <c r="J3" s="173"/>
      <c r="K3" s="181" t="s">
        <v>53</v>
      </c>
      <c r="L3" s="181"/>
      <c r="M3" s="181"/>
      <c r="N3" s="174"/>
      <c r="O3" s="171"/>
      <c r="P3" s="165" t="s">
        <v>4</v>
      </c>
      <c r="Q3" s="163"/>
      <c r="R3" s="166"/>
      <c r="S3" s="162" t="s">
        <v>63</v>
      </c>
      <c r="T3" s="163"/>
      <c r="U3" s="164"/>
      <c r="V3" s="165" t="s">
        <v>64</v>
      </c>
      <c r="W3" s="163"/>
      <c r="X3" s="166"/>
      <c r="Y3" s="167" t="s">
        <v>5</v>
      </c>
      <c r="Z3" s="168"/>
      <c r="AA3" s="1"/>
    </row>
    <row r="4" spans="1:28" s="4" customFormat="1" ht="38.25" customHeight="1" thickBot="1">
      <c r="A4" s="169"/>
      <c r="B4" s="169"/>
      <c r="C4" s="177"/>
      <c r="D4" s="176"/>
      <c r="E4" s="177"/>
      <c r="F4" s="169"/>
      <c r="G4" s="61" t="s">
        <v>18</v>
      </c>
      <c r="H4" s="62" t="s">
        <v>19</v>
      </c>
      <c r="I4" s="63" t="s">
        <v>28</v>
      </c>
      <c r="J4" s="64" t="s">
        <v>29</v>
      </c>
      <c r="K4" s="67" t="s">
        <v>50</v>
      </c>
      <c r="L4" s="68" t="s">
        <v>51</v>
      </c>
      <c r="M4" s="69" t="s">
        <v>52</v>
      </c>
      <c r="N4" s="175"/>
      <c r="O4" s="172"/>
      <c r="P4" s="106" t="s">
        <v>44</v>
      </c>
      <c r="Q4" s="102" t="s">
        <v>47</v>
      </c>
      <c r="R4" s="140" t="s">
        <v>45</v>
      </c>
      <c r="S4" s="103" t="s">
        <v>46</v>
      </c>
      <c r="T4" s="102" t="s">
        <v>65</v>
      </c>
      <c r="U4" s="115" t="s">
        <v>66</v>
      </c>
      <c r="V4" s="106" t="s">
        <v>67</v>
      </c>
      <c r="W4" s="102" t="s">
        <v>68</v>
      </c>
      <c r="X4" s="107" t="s">
        <v>69</v>
      </c>
      <c r="Y4" s="118" t="s">
        <v>70</v>
      </c>
      <c r="Z4" s="132" t="s">
        <v>71</v>
      </c>
    </row>
    <row r="5" spans="1:28" ht="26.25" customHeight="1">
      <c r="A5" s="71" t="s">
        <v>72</v>
      </c>
      <c r="B5" s="56">
        <v>1</v>
      </c>
      <c r="C5" s="71">
        <v>4</v>
      </c>
      <c r="D5" s="74">
        <v>4040001090891</v>
      </c>
      <c r="E5" s="84" t="s">
        <v>75</v>
      </c>
      <c r="F5" s="57" t="s">
        <v>76</v>
      </c>
      <c r="G5" s="20">
        <v>20</v>
      </c>
      <c r="H5" s="21">
        <v>377</v>
      </c>
      <c r="I5" s="22">
        <v>25056761</v>
      </c>
      <c r="J5" s="58">
        <f>IF(AND(H5&gt;0,I5&gt;0),I5/H5,0)</f>
        <v>66463.557029177726</v>
      </c>
      <c r="K5" s="72">
        <v>23156</v>
      </c>
      <c r="L5" s="22">
        <v>25056761</v>
      </c>
      <c r="M5" s="58">
        <f t="shared" ref="M5" si="0">IF(AND(K5&gt;0,L5&gt;0),L5/K5,0)</f>
        <v>1082.08503195716</v>
      </c>
      <c r="N5" s="23"/>
      <c r="O5" s="130"/>
      <c r="P5" s="108" t="s">
        <v>85</v>
      </c>
      <c r="Q5" s="55"/>
      <c r="R5" s="109">
        <v>0.05</v>
      </c>
      <c r="S5" s="55"/>
      <c r="T5" s="55"/>
      <c r="U5" s="116">
        <v>0</v>
      </c>
      <c r="V5" s="108"/>
      <c r="W5" s="55"/>
      <c r="X5" s="109">
        <v>0</v>
      </c>
      <c r="Y5" s="119"/>
      <c r="Z5" s="127">
        <v>0</v>
      </c>
      <c r="AA5" s="44">
        <v>1</v>
      </c>
      <c r="AB5" s="44" t="s">
        <v>7</v>
      </c>
    </row>
    <row r="6" spans="1:28" ht="26.25" customHeight="1">
      <c r="A6" s="71" t="s">
        <v>72</v>
      </c>
      <c r="B6" s="56">
        <v>2</v>
      </c>
      <c r="C6" s="71">
        <v>4</v>
      </c>
      <c r="D6" s="74">
        <v>4040001090891</v>
      </c>
      <c r="E6" s="84" t="s">
        <v>75</v>
      </c>
      <c r="F6" s="57" t="s">
        <v>78</v>
      </c>
      <c r="G6" s="20">
        <v>20</v>
      </c>
      <c r="H6" s="21">
        <v>293</v>
      </c>
      <c r="I6" s="22">
        <v>18464011</v>
      </c>
      <c r="J6" s="58">
        <f t="shared" ref="J6:J67" si="1">IF(AND(H6&gt;0,I6&gt;0),I6/H6,0)</f>
        <v>63017.1023890785</v>
      </c>
      <c r="K6" s="72">
        <v>17212</v>
      </c>
      <c r="L6" s="22">
        <v>18464011</v>
      </c>
      <c r="M6" s="58">
        <f t="shared" ref="M6:M67" si="2">IF(AND(K6&gt;0,L6&gt;0),L6/K6,0)</f>
        <v>1072.7405879618871</v>
      </c>
      <c r="N6" s="23"/>
      <c r="O6" s="130"/>
      <c r="P6" s="108" t="s">
        <v>85</v>
      </c>
      <c r="Q6" s="55"/>
      <c r="R6" s="109">
        <v>0.06</v>
      </c>
      <c r="S6" s="55"/>
      <c r="T6" s="55"/>
      <c r="U6" s="116">
        <v>0</v>
      </c>
      <c r="V6" s="108"/>
      <c r="W6" s="55"/>
      <c r="X6" s="109">
        <v>0</v>
      </c>
      <c r="Y6" s="120"/>
      <c r="Z6" s="127">
        <v>0</v>
      </c>
      <c r="AA6" s="44"/>
      <c r="AB6" s="44"/>
    </row>
    <row r="7" spans="1:28" ht="26.25" customHeight="1">
      <c r="A7" s="71" t="s">
        <v>72</v>
      </c>
      <c r="B7" s="56">
        <v>3</v>
      </c>
      <c r="C7" s="71">
        <v>5</v>
      </c>
      <c r="D7" s="74">
        <v>4040005019433</v>
      </c>
      <c r="E7" s="84" t="s">
        <v>1166</v>
      </c>
      <c r="F7" s="57" t="s">
        <v>1167</v>
      </c>
      <c r="G7" s="20">
        <v>20</v>
      </c>
      <c r="H7" s="21">
        <v>289</v>
      </c>
      <c r="I7" s="22">
        <v>28416035</v>
      </c>
      <c r="J7" s="58">
        <f t="shared" si="1"/>
        <v>98325.380622837372</v>
      </c>
      <c r="K7" s="72">
        <v>26391</v>
      </c>
      <c r="L7" s="22">
        <v>28416035</v>
      </c>
      <c r="M7" s="58">
        <f t="shared" si="2"/>
        <v>1076.732029858664</v>
      </c>
      <c r="N7" s="23"/>
      <c r="O7" s="130"/>
      <c r="P7" s="108"/>
      <c r="Q7" s="55"/>
      <c r="R7" s="109">
        <v>0</v>
      </c>
      <c r="S7" s="55"/>
      <c r="T7" s="55"/>
      <c r="U7" s="116">
        <v>0</v>
      </c>
      <c r="V7" s="108"/>
      <c r="W7" s="55"/>
      <c r="X7" s="109">
        <v>0</v>
      </c>
      <c r="Y7" s="120" t="s">
        <v>85</v>
      </c>
      <c r="Z7" s="127">
        <v>0.05</v>
      </c>
      <c r="AA7" s="44"/>
      <c r="AB7" s="44"/>
    </row>
    <row r="8" spans="1:28" ht="26.25" customHeight="1">
      <c r="A8" s="71" t="s">
        <v>72</v>
      </c>
      <c r="B8" s="56">
        <v>4</v>
      </c>
      <c r="C8" s="71">
        <v>4</v>
      </c>
      <c r="D8" s="74">
        <v>7040003008261</v>
      </c>
      <c r="E8" s="84" t="s">
        <v>1168</v>
      </c>
      <c r="F8" s="57" t="s">
        <v>1169</v>
      </c>
      <c r="G8" s="20">
        <v>20</v>
      </c>
      <c r="H8" s="21">
        <v>207</v>
      </c>
      <c r="I8" s="22">
        <v>18505169</v>
      </c>
      <c r="J8" s="58">
        <f t="shared" si="1"/>
        <v>89396.951690821254</v>
      </c>
      <c r="K8" s="72">
        <v>16779</v>
      </c>
      <c r="L8" s="22">
        <v>18505169</v>
      </c>
      <c r="M8" s="58">
        <f t="shared" si="2"/>
        <v>1102.8767507002801</v>
      </c>
      <c r="N8" s="23"/>
      <c r="O8" s="130"/>
      <c r="P8" s="108"/>
      <c r="Q8" s="55"/>
      <c r="R8" s="109">
        <v>0</v>
      </c>
      <c r="S8" s="55"/>
      <c r="T8" s="55"/>
      <c r="U8" s="116">
        <v>0</v>
      </c>
      <c r="V8" s="108"/>
      <c r="W8" s="55"/>
      <c r="X8" s="109">
        <v>0</v>
      </c>
      <c r="Y8" s="120"/>
      <c r="Z8" s="127">
        <v>0</v>
      </c>
      <c r="AA8" s="44"/>
      <c r="AB8" s="44"/>
    </row>
    <row r="9" spans="1:28" ht="26.25" customHeight="1">
      <c r="A9" s="71" t="s">
        <v>72</v>
      </c>
      <c r="B9" s="56">
        <v>5</v>
      </c>
      <c r="C9" s="71">
        <v>4</v>
      </c>
      <c r="D9" s="74">
        <v>6021001046818</v>
      </c>
      <c r="E9" s="84" t="s">
        <v>1170</v>
      </c>
      <c r="F9" s="57" t="s">
        <v>1171</v>
      </c>
      <c r="G9" s="20">
        <v>20</v>
      </c>
      <c r="H9" s="21">
        <v>239</v>
      </c>
      <c r="I9" s="22">
        <v>16240540</v>
      </c>
      <c r="J9" s="58">
        <f t="shared" si="1"/>
        <v>67952.050209205016</v>
      </c>
      <c r="K9" s="72">
        <v>15040</v>
      </c>
      <c r="L9" s="22">
        <v>16240540</v>
      </c>
      <c r="M9" s="58">
        <f t="shared" si="2"/>
        <v>1079.8231382978724</v>
      </c>
      <c r="N9" s="23"/>
      <c r="O9" s="130"/>
      <c r="P9" s="108"/>
      <c r="Q9" s="55"/>
      <c r="R9" s="109">
        <v>0</v>
      </c>
      <c r="S9" s="55"/>
      <c r="T9" s="55"/>
      <c r="U9" s="116">
        <v>0</v>
      </c>
      <c r="V9" s="108"/>
      <c r="W9" s="55"/>
      <c r="X9" s="109">
        <v>0</v>
      </c>
      <c r="Y9" s="120"/>
      <c r="Z9" s="127">
        <v>0</v>
      </c>
      <c r="AA9" s="44"/>
      <c r="AB9" s="44"/>
    </row>
    <row r="10" spans="1:28" ht="26.25" customHeight="1">
      <c r="A10" s="71" t="s">
        <v>72</v>
      </c>
      <c r="B10" s="56">
        <v>6</v>
      </c>
      <c r="C10" s="71">
        <v>4</v>
      </c>
      <c r="D10" s="74">
        <v>6011801030749</v>
      </c>
      <c r="E10" s="84" t="s">
        <v>1172</v>
      </c>
      <c r="F10" s="57" t="s">
        <v>1173</v>
      </c>
      <c r="G10" s="20">
        <v>20</v>
      </c>
      <c r="H10" s="21">
        <v>383</v>
      </c>
      <c r="I10" s="22">
        <v>38121691</v>
      </c>
      <c r="J10" s="58">
        <f t="shared" si="1"/>
        <v>99534.441253263707</v>
      </c>
      <c r="K10" s="72">
        <v>34884</v>
      </c>
      <c r="L10" s="22">
        <v>38121691</v>
      </c>
      <c r="M10" s="58">
        <f t="shared" si="2"/>
        <v>1092.8130661621374</v>
      </c>
      <c r="N10" s="23"/>
      <c r="O10" s="130"/>
      <c r="P10" s="108"/>
      <c r="Q10" s="55"/>
      <c r="R10" s="109">
        <v>0</v>
      </c>
      <c r="S10" s="55"/>
      <c r="T10" s="55"/>
      <c r="U10" s="116">
        <v>0</v>
      </c>
      <c r="V10" s="108"/>
      <c r="W10" s="55"/>
      <c r="X10" s="109">
        <v>0</v>
      </c>
      <c r="Y10" s="120" t="s">
        <v>85</v>
      </c>
      <c r="Z10" s="127">
        <v>0.1</v>
      </c>
      <c r="AA10" s="44"/>
      <c r="AB10" s="44"/>
    </row>
    <row r="11" spans="1:28" ht="26.25" customHeight="1">
      <c r="A11" s="71" t="s">
        <v>72</v>
      </c>
      <c r="B11" s="56">
        <v>7</v>
      </c>
      <c r="C11" s="71">
        <v>6</v>
      </c>
      <c r="D11" s="74">
        <v>7040005020009</v>
      </c>
      <c r="E11" s="84" t="s">
        <v>1174</v>
      </c>
      <c r="F11" s="57" t="s">
        <v>1175</v>
      </c>
      <c r="G11" s="20">
        <v>20</v>
      </c>
      <c r="H11" s="21">
        <v>187</v>
      </c>
      <c r="I11" s="22">
        <v>20699964</v>
      </c>
      <c r="J11" s="58">
        <f t="shared" si="1"/>
        <v>110694.99465240641</v>
      </c>
      <c r="K11" s="72">
        <v>18579</v>
      </c>
      <c r="L11" s="22">
        <v>20699964</v>
      </c>
      <c r="M11" s="58">
        <f t="shared" si="2"/>
        <v>1114.1592120135638</v>
      </c>
      <c r="N11" s="23"/>
      <c r="O11" s="130"/>
      <c r="P11" s="108"/>
      <c r="Q11" s="55"/>
      <c r="R11" s="109">
        <v>0</v>
      </c>
      <c r="S11" s="55"/>
      <c r="T11" s="55"/>
      <c r="U11" s="116">
        <v>0</v>
      </c>
      <c r="V11" s="108"/>
      <c r="W11" s="55"/>
      <c r="X11" s="109">
        <v>0</v>
      </c>
      <c r="Y11" s="120" t="s">
        <v>85</v>
      </c>
      <c r="Z11" s="127">
        <v>0.05</v>
      </c>
      <c r="AA11" s="44"/>
      <c r="AB11" s="44"/>
    </row>
    <row r="12" spans="1:28" ht="26.25" customHeight="1">
      <c r="A12" s="71" t="s">
        <v>72</v>
      </c>
      <c r="B12" s="56">
        <v>8</v>
      </c>
      <c r="C12" s="71">
        <v>4</v>
      </c>
      <c r="D12" s="74">
        <v>5040001085296</v>
      </c>
      <c r="E12" s="84" t="s">
        <v>1176</v>
      </c>
      <c r="F12" s="57" t="s">
        <v>1177</v>
      </c>
      <c r="G12" s="20">
        <v>20</v>
      </c>
      <c r="H12" s="21">
        <v>386</v>
      </c>
      <c r="I12" s="22">
        <v>33540348</v>
      </c>
      <c r="J12" s="58">
        <f t="shared" si="1"/>
        <v>86892.093264248702</v>
      </c>
      <c r="K12" s="72">
        <v>27904</v>
      </c>
      <c r="L12" s="22">
        <v>33540348</v>
      </c>
      <c r="M12" s="58">
        <f t="shared" si="2"/>
        <v>1201.9906823394494</v>
      </c>
      <c r="N12" s="23"/>
      <c r="O12" s="130"/>
      <c r="P12" s="108"/>
      <c r="Q12" s="55"/>
      <c r="R12" s="109">
        <v>0</v>
      </c>
      <c r="S12" s="55"/>
      <c r="T12" s="55"/>
      <c r="U12" s="116">
        <v>0</v>
      </c>
      <c r="V12" s="108"/>
      <c r="W12" s="55"/>
      <c r="X12" s="109">
        <v>0</v>
      </c>
      <c r="Y12" s="120"/>
      <c r="Z12" s="127">
        <v>0</v>
      </c>
      <c r="AA12" s="44"/>
      <c r="AB12" s="44"/>
    </row>
    <row r="13" spans="1:28" ht="26.25" customHeight="1">
      <c r="A13" s="71" t="s">
        <v>72</v>
      </c>
      <c r="B13" s="56">
        <v>9</v>
      </c>
      <c r="C13" s="71">
        <v>4</v>
      </c>
      <c r="D13" s="74">
        <v>2040001094837</v>
      </c>
      <c r="E13" s="84" t="s">
        <v>1178</v>
      </c>
      <c r="F13" s="57" t="s">
        <v>1179</v>
      </c>
      <c r="G13" s="20">
        <v>20</v>
      </c>
      <c r="H13" s="21">
        <v>330</v>
      </c>
      <c r="I13" s="22">
        <v>30983359</v>
      </c>
      <c r="J13" s="58">
        <f t="shared" si="1"/>
        <v>93888.96666666666</v>
      </c>
      <c r="K13" s="72">
        <v>27339</v>
      </c>
      <c r="L13" s="22">
        <v>30983359</v>
      </c>
      <c r="M13" s="58">
        <f t="shared" si="2"/>
        <v>1133.3025714181206</v>
      </c>
      <c r="N13" s="23"/>
      <c r="O13" s="130"/>
      <c r="P13" s="108"/>
      <c r="Q13" s="55"/>
      <c r="R13" s="109">
        <v>0</v>
      </c>
      <c r="S13" s="55"/>
      <c r="T13" s="55"/>
      <c r="U13" s="116">
        <v>0</v>
      </c>
      <c r="V13" s="108"/>
      <c r="W13" s="55"/>
      <c r="X13" s="109">
        <v>0</v>
      </c>
      <c r="Y13" s="120" t="s">
        <v>85</v>
      </c>
      <c r="Z13" s="127">
        <v>0.03</v>
      </c>
      <c r="AA13" s="44"/>
      <c r="AB13" s="44"/>
    </row>
    <row r="14" spans="1:28" ht="26.25" customHeight="1">
      <c r="A14" s="71" t="s">
        <v>72</v>
      </c>
      <c r="B14" s="56">
        <v>10</v>
      </c>
      <c r="C14" s="71">
        <v>4</v>
      </c>
      <c r="D14" s="74">
        <v>7040001115183</v>
      </c>
      <c r="E14" s="84" t="s">
        <v>1180</v>
      </c>
      <c r="F14" s="57" t="s">
        <v>1181</v>
      </c>
      <c r="G14" s="20">
        <v>17</v>
      </c>
      <c r="H14" s="21">
        <v>379</v>
      </c>
      <c r="I14" s="22">
        <v>27855724</v>
      </c>
      <c r="J14" s="58">
        <f t="shared" si="1"/>
        <v>73497.95250659631</v>
      </c>
      <c r="K14" s="72">
        <v>25864</v>
      </c>
      <c r="L14" s="22">
        <v>27855724</v>
      </c>
      <c r="M14" s="58">
        <f t="shared" si="2"/>
        <v>1077.0075781008352</v>
      </c>
      <c r="N14" s="23"/>
      <c r="O14" s="130"/>
      <c r="P14" s="108"/>
      <c r="Q14" s="55"/>
      <c r="R14" s="109">
        <v>0</v>
      </c>
      <c r="S14" s="55"/>
      <c r="T14" s="55"/>
      <c r="U14" s="116">
        <v>0</v>
      </c>
      <c r="V14" s="108"/>
      <c r="W14" s="55"/>
      <c r="X14" s="109">
        <v>0</v>
      </c>
      <c r="Y14" s="120"/>
      <c r="Z14" s="127">
        <v>0</v>
      </c>
      <c r="AA14" s="44"/>
      <c r="AB14" s="44"/>
    </row>
    <row r="15" spans="1:28" ht="26.25" customHeight="1">
      <c r="A15" s="71" t="s">
        <v>72</v>
      </c>
      <c r="B15" s="56">
        <v>11</v>
      </c>
      <c r="C15" s="71">
        <v>4</v>
      </c>
      <c r="D15" s="74">
        <v>4040001076742</v>
      </c>
      <c r="E15" s="84" t="s">
        <v>1182</v>
      </c>
      <c r="F15" s="57" t="s">
        <v>1182</v>
      </c>
      <c r="G15" s="20">
        <v>20</v>
      </c>
      <c r="H15" s="21">
        <v>539</v>
      </c>
      <c r="I15" s="22">
        <v>46763973</v>
      </c>
      <c r="J15" s="58">
        <f t="shared" si="1"/>
        <v>86760.617810760668</v>
      </c>
      <c r="K15" s="72">
        <v>43780</v>
      </c>
      <c r="L15" s="22">
        <v>46763973</v>
      </c>
      <c r="M15" s="58">
        <f t="shared" si="2"/>
        <v>1068.1583599817268</v>
      </c>
      <c r="N15" s="23"/>
      <c r="O15" s="130"/>
      <c r="P15" s="108" t="s">
        <v>85</v>
      </c>
      <c r="Q15" s="55"/>
      <c r="R15" s="109">
        <v>0.19</v>
      </c>
      <c r="S15" s="55"/>
      <c r="T15" s="55"/>
      <c r="U15" s="116">
        <v>0</v>
      </c>
      <c r="V15" s="108"/>
      <c r="W15" s="55"/>
      <c r="X15" s="109">
        <v>0</v>
      </c>
      <c r="Y15" s="120" t="s">
        <v>85</v>
      </c>
      <c r="Z15" s="127">
        <v>0.15</v>
      </c>
      <c r="AA15" s="44"/>
      <c r="AB15" s="44"/>
    </row>
    <row r="16" spans="1:28" ht="26.25" customHeight="1">
      <c r="A16" s="71" t="s">
        <v>72</v>
      </c>
      <c r="B16" s="56">
        <v>12</v>
      </c>
      <c r="C16" s="71">
        <v>4</v>
      </c>
      <c r="D16" s="74">
        <v>6040001101151</v>
      </c>
      <c r="E16" s="84" t="s">
        <v>1183</v>
      </c>
      <c r="F16" s="57" t="s">
        <v>1184</v>
      </c>
      <c r="G16" s="20">
        <v>20</v>
      </c>
      <c r="H16" s="21">
        <v>442</v>
      </c>
      <c r="I16" s="22">
        <v>36430073</v>
      </c>
      <c r="J16" s="58">
        <f t="shared" si="1"/>
        <v>82420.979638009056</v>
      </c>
      <c r="K16" s="72">
        <v>34568</v>
      </c>
      <c r="L16" s="22">
        <v>36430073</v>
      </c>
      <c r="M16" s="58">
        <f t="shared" si="2"/>
        <v>1053.8669578801203</v>
      </c>
      <c r="N16" s="23"/>
      <c r="O16" s="130"/>
      <c r="P16" s="108"/>
      <c r="Q16" s="55"/>
      <c r="R16" s="109">
        <v>0</v>
      </c>
      <c r="S16" s="55"/>
      <c r="T16" s="55"/>
      <c r="U16" s="116">
        <v>0</v>
      </c>
      <c r="V16" s="108"/>
      <c r="W16" s="55"/>
      <c r="X16" s="109">
        <v>0</v>
      </c>
      <c r="Y16" s="120"/>
      <c r="Z16" s="127">
        <v>0</v>
      </c>
      <c r="AA16" s="44"/>
      <c r="AB16" s="44"/>
    </row>
    <row r="17" spans="1:28" ht="26.25" customHeight="1">
      <c r="A17" s="71" t="s">
        <v>72</v>
      </c>
      <c r="B17" s="56">
        <v>13</v>
      </c>
      <c r="C17" s="71">
        <v>4</v>
      </c>
      <c r="D17" s="74">
        <v>6040001101151</v>
      </c>
      <c r="E17" s="84" t="s">
        <v>1183</v>
      </c>
      <c r="F17" s="57" t="s">
        <v>1185</v>
      </c>
      <c r="G17" s="20">
        <v>20</v>
      </c>
      <c r="H17" s="21">
        <v>242</v>
      </c>
      <c r="I17" s="22">
        <v>18381605</v>
      </c>
      <c r="J17" s="58">
        <f t="shared" si="1"/>
        <v>75957.045454545456</v>
      </c>
      <c r="K17" s="72">
        <v>17476</v>
      </c>
      <c r="L17" s="22">
        <v>18381605</v>
      </c>
      <c r="M17" s="58">
        <f t="shared" si="2"/>
        <v>1051.8199244678417</v>
      </c>
      <c r="N17" s="23"/>
      <c r="O17" s="130"/>
      <c r="P17" s="108"/>
      <c r="Q17" s="55"/>
      <c r="R17" s="109">
        <v>0</v>
      </c>
      <c r="S17" s="55"/>
      <c r="T17" s="55"/>
      <c r="U17" s="116">
        <v>0</v>
      </c>
      <c r="V17" s="108"/>
      <c r="W17" s="55"/>
      <c r="X17" s="109">
        <v>0</v>
      </c>
      <c r="Y17" s="120"/>
      <c r="Z17" s="127">
        <v>0</v>
      </c>
      <c r="AA17" s="44"/>
      <c r="AB17" s="44"/>
    </row>
    <row r="18" spans="1:28" ht="26.25" customHeight="1">
      <c r="A18" s="71" t="s">
        <v>72</v>
      </c>
      <c r="B18" s="56">
        <v>14</v>
      </c>
      <c r="C18" s="71">
        <v>4</v>
      </c>
      <c r="D18" s="74">
        <v>3040001110576</v>
      </c>
      <c r="E18" s="84" t="s">
        <v>1186</v>
      </c>
      <c r="F18" s="57" t="s">
        <v>1187</v>
      </c>
      <c r="G18" s="20">
        <v>15</v>
      </c>
      <c r="H18" s="21">
        <v>373</v>
      </c>
      <c r="I18" s="22">
        <v>23272334</v>
      </c>
      <c r="J18" s="58">
        <f t="shared" si="1"/>
        <v>62392.3163538874</v>
      </c>
      <c r="K18" s="72">
        <v>21527</v>
      </c>
      <c r="L18" s="22">
        <v>23272334</v>
      </c>
      <c r="M18" s="58">
        <f t="shared" si="2"/>
        <v>1081.0765085706323</v>
      </c>
      <c r="N18" s="23"/>
      <c r="O18" s="130"/>
      <c r="P18" s="108"/>
      <c r="Q18" s="55"/>
      <c r="R18" s="109">
        <v>0</v>
      </c>
      <c r="S18" s="55"/>
      <c r="T18" s="55"/>
      <c r="U18" s="116">
        <v>0</v>
      </c>
      <c r="V18" s="108"/>
      <c r="W18" s="55"/>
      <c r="X18" s="109">
        <v>0</v>
      </c>
      <c r="Y18" s="120" t="s">
        <v>85</v>
      </c>
      <c r="Z18" s="127">
        <v>0.25</v>
      </c>
      <c r="AA18" s="44"/>
      <c r="AB18" s="44"/>
    </row>
    <row r="19" spans="1:28" ht="26.25" customHeight="1">
      <c r="A19" s="71" t="s">
        <v>72</v>
      </c>
      <c r="B19" s="56">
        <v>15</v>
      </c>
      <c r="C19" s="71">
        <v>4</v>
      </c>
      <c r="D19" s="74">
        <v>5040001110574</v>
      </c>
      <c r="E19" s="84" t="s">
        <v>1188</v>
      </c>
      <c r="F19" s="57" t="s">
        <v>1189</v>
      </c>
      <c r="G19" s="20">
        <v>20</v>
      </c>
      <c r="H19" s="21">
        <v>460</v>
      </c>
      <c r="I19" s="22">
        <v>31961275</v>
      </c>
      <c r="J19" s="58">
        <f t="shared" si="1"/>
        <v>69481.032608695648</v>
      </c>
      <c r="K19" s="72">
        <v>28543</v>
      </c>
      <c r="L19" s="22">
        <v>31961275</v>
      </c>
      <c r="M19" s="58">
        <f t="shared" si="2"/>
        <v>1119.758784991066</v>
      </c>
      <c r="N19" s="23"/>
      <c r="O19" s="130"/>
      <c r="P19" s="108"/>
      <c r="Q19" s="55"/>
      <c r="R19" s="109">
        <v>0</v>
      </c>
      <c r="S19" s="55"/>
      <c r="T19" s="55"/>
      <c r="U19" s="116">
        <v>0</v>
      </c>
      <c r="V19" s="108"/>
      <c r="W19" s="55"/>
      <c r="X19" s="109">
        <v>0</v>
      </c>
      <c r="Y19" s="120" t="s">
        <v>85</v>
      </c>
      <c r="Z19" s="127">
        <v>0.16</v>
      </c>
      <c r="AA19" s="44"/>
      <c r="AB19" s="44"/>
    </row>
    <row r="20" spans="1:28" ht="26.25" customHeight="1">
      <c r="A20" s="71" t="s">
        <v>72</v>
      </c>
      <c r="B20" s="56">
        <v>16</v>
      </c>
      <c r="C20" s="71">
        <v>4</v>
      </c>
      <c r="D20" s="74">
        <v>3040001095818</v>
      </c>
      <c r="E20" s="84" t="s">
        <v>1190</v>
      </c>
      <c r="F20" s="57" t="s">
        <v>1191</v>
      </c>
      <c r="G20" s="20">
        <v>20</v>
      </c>
      <c r="H20" s="21">
        <v>150</v>
      </c>
      <c r="I20" s="22">
        <v>11828713</v>
      </c>
      <c r="J20" s="58">
        <f t="shared" si="1"/>
        <v>78858.08666666667</v>
      </c>
      <c r="K20" s="72">
        <v>10852</v>
      </c>
      <c r="L20" s="22">
        <v>11828713</v>
      </c>
      <c r="M20" s="58">
        <f t="shared" si="2"/>
        <v>1090.0030409141173</v>
      </c>
      <c r="N20" s="23"/>
      <c r="O20" s="130"/>
      <c r="P20" s="108"/>
      <c r="Q20" s="55"/>
      <c r="R20" s="109">
        <v>0</v>
      </c>
      <c r="S20" s="55"/>
      <c r="T20" s="55"/>
      <c r="U20" s="116">
        <v>0</v>
      </c>
      <c r="V20" s="108"/>
      <c r="W20" s="55"/>
      <c r="X20" s="109">
        <v>0</v>
      </c>
      <c r="Y20" s="120"/>
      <c r="Z20" s="127">
        <v>0</v>
      </c>
      <c r="AA20" s="44"/>
      <c r="AB20" s="44"/>
    </row>
    <row r="21" spans="1:28" ht="26.25" customHeight="1">
      <c r="A21" s="71" t="s">
        <v>72</v>
      </c>
      <c r="B21" s="56">
        <v>17</v>
      </c>
      <c r="C21" s="71">
        <v>4</v>
      </c>
      <c r="D21" s="74">
        <v>3011801025405</v>
      </c>
      <c r="E21" s="84" t="s">
        <v>86</v>
      </c>
      <c r="F21" s="57" t="s">
        <v>86</v>
      </c>
      <c r="G21" s="20">
        <v>20</v>
      </c>
      <c r="H21" s="21">
        <v>410</v>
      </c>
      <c r="I21" s="22">
        <v>44539240</v>
      </c>
      <c r="J21" s="58">
        <f t="shared" si="1"/>
        <v>108632.29268292683</v>
      </c>
      <c r="K21" s="72">
        <v>42013</v>
      </c>
      <c r="L21" s="22">
        <v>44539240</v>
      </c>
      <c r="M21" s="58">
        <f t="shared" si="2"/>
        <v>1060.1299597743555</v>
      </c>
      <c r="N21" s="23"/>
      <c r="O21" s="130"/>
      <c r="P21" s="108"/>
      <c r="Q21" s="55"/>
      <c r="R21" s="109">
        <v>0</v>
      </c>
      <c r="S21" s="55"/>
      <c r="T21" s="55"/>
      <c r="U21" s="116">
        <v>0</v>
      </c>
      <c r="V21" s="108"/>
      <c r="W21" s="55"/>
      <c r="X21" s="109">
        <v>0</v>
      </c>
      <c r="Y21" s="120" t="s">
        <v>85</v>
      </c>
      <c r="Z21" s="127">
        <v>0.05</v>
      </c>
      <c r="AA21" s="44"/>
      <c r="AB21" s="44"/>
    </row>
    <row r="22" spans="1:28" ht="26.25" customHeight="1">
      <c r="A22" s="71" t="s">
        <v>72</v>
      </c>
      <c r="B22" s="56">
        <v>18</v>
      </c>
      <c r="C22" s="71">
        <v>4</v>
      </c>
      <c r="D22" s="74">
        <v>3011801025405</v>
      </c>
      <c r="E22" s="84" t="s">
        <v>86</v>
      </c>
      <c r="F22" s="57" t="s">
        <v>87</v>
      </c>
      <c r="G22" s="20">
        <v>15</v>
      </c>
      <c r="H22" s="21">
        <v>89</v>
      </c>
      <c r="I22" s="22">
        <v>9918671</v>
      </c>
      <c r="J22" s="58">
        <f t="shared" si="1"/>
        <v>111445.74157303371</v>
      </c>
      <c r="K22" s="72">
        <v>9378</v>
      </c>
      <c r="L22" s="22">
        <v>9918671</v>
      </c>
      <c r="M22" s="58">
        <f t="shared" si="2"/>
        <v>1057.6531243335467</v>
      </c>
      <c r="N22" s="23"/>
      <c r="O22" s="130"/>
      <c r="P22" s="108"/>
      <c r="Q22" s="55"/>
      <c r="R22" s="109">
        <v>0</v>
      </c>
      <c r="S22" s="55"/>
      <c r="T22" s="55"/>
      <c r="U22" s="116">
        <v>0</v>
      </c>
      <c r="V22" s="108"/>
      <c r="W22" s="55"/>
      <c r="X22" s="109">
        <v>0</v>
      </c>
      <c r="Y22" s="120" t="s">
        <v>85</v>
      </c>
      <c r="Z22" s="127">
        <v>0.05</v>
      </c>
      <c r="AA22" s="44"/>
      <c r="AB22" s="44"/>
    </row>
    <row r="23" spans="1:28" ht="26.25" customHeight="1">
      <c r="A23" s="71" t="s">
        <v>72</v>
      </c>
      <c r="B23" s="56">
        <v>19</v>
      </c>
      <c r="C23" s="71">
        <v>4</v>
      </c>
      <c r="D23" s="74">
        <v>5040001085296</v>
      </c>
      <c r="E23" s="84" t="s">
        <v>1192</v>
      </c>
      <c r="F23" s="57" t="s">
        <v>1193</v>
      </c>
      <c r="G23" s="20">
        <v>20</v>
      </c>
      <c r="H23" s="21">
        <v>413</v>
      </c>
      <c r="I23" s="22">
        <v>37125648</v>
      </c>
      <c r="J23" s="58">
        <f t="shared" si="1"/>
        <v>89892.610169491527</v>
      </c>
      <c r="K23" s="72">
        <v>30609</v>
      </c>
      <c r="L23" s="22">
        <v>37125648</v>
      </c>
      <c r="M23" s="58">
        <f t="shared" si="2"/>
        <v>1212.8997353719494</v>
      </c>
      <c r="N23" s="23"/>
      <c r="O23" s="130"/>
      <c r="P23" s="108"/>
      <c r="Q23" s="55"/>
      <c r="R23" s="109">
        <v>0</v>
      </c>
      <c r="S23" s="55"/>
      <c r="T23" s="55"/>
      <c r="U23" s="116">
        <v>0</v>
      </c>
      <c r="V23" s="108"/>
      <c r="W23" s="55"/>
      <c r="X23" s="109">
        <v>0</v>
      </c>
      <c r="Y23" s="120"/>
      <c r="Z23" s="127">
        <v>0</v>
      </c>
      <c r="AA23" s="44"/>
      <c r="AB23" s="44"/>
    </row>
    <row r="24" spans="1:28" ht="26.25" customHeight="1">
      <c r="A24" s="71" t="s">
        <v>72</v>
      </c>
      <c r="B24" s="56">
        <v>20</v>
      </c>
      <c r="C24" s="71">
        <v>4</v>
      </c>
      <c r="D24" s="74">
        <v>5040001085296</v>
      </c>
      <c r="E24" s="84" t="s">
        <v>1192</v>
      </c>
      <c r="F24" s="57" t="s">
        <v>1194</v>
      </c>
      <c r="G24" s="20">
        <v>20</v>
      </c>
      <c r="H24" s="21">
        <v>506</v>
      </c>
      <c r="I24" s="22">
        <v>42545297</v>
      </c>
      <c r="J24" s="58">
        <f t="shared" si="1"/>
        <v>84081.614624505935</v>
      </c>
      <c r="K24" s="72">
        <v>35341</v>
      </c>
      <c r="L24" s="22">
        <v>42545297</v>
      </c>
      <c r="M24" s="58">
        <f t="shared" si="2"/>
        <v>1203.8509662997651</v>
      </c>
      <c r="N24" s="23"/>
      <c r="O24" s="130"/>
      <c r="P24" s="108"/>
      <c r="Q24" s="55"/>
      <c r="R24" s="109">
        <v>0</v>
      </c>
      <c r="S24" s="55"/>
      <c r="T24" s="55"/>
      <c r="U24" s="116">
        <v>0</v>
      </c>
      <c r="V24" s="108"/>
      <c r="W24" s="55"/>
      <c r="X24" s="109">
        <v>0</v>
      </c>
      <c r="Y24" s="120"/>
      <c r="Z24" s="127">
        <v>0</v>
      </c>
      <c r="AA24" s="44"/>
      <c r="AB24" s="44"/>
    </row>
    <row r="25" spans="1:28" ht="26.25" customHeight="1">
      <c r="A25" s="71" t="s">
        <v>72</v>
      </c>
      <c r="B25" s="56">
        <v>21</v>
      </c>
      <c r="C25" s="71">
        <v>4</v>
      </c>
      <c r="D25" s="74">
        <v>5040001085296</v>
      </c>
      <c r="E25" s="84" t="s">
        <v>1192</v>
      </c>
      <c r="F25" s="57" t="s">
        <v>1195</v>
      </c>
      <c r="G25" s="20">
        <v>20</v>
      </c>
      <c r="H25" s="21">
        <v>415</v>
      </c>
      <c r="I25" s="22">
        <v>37178909</v>
      </c>
      <c r="J25" s="58">
        <f t="shared" si="1"/>
        <v>89587.732530120484</v>
      </c>
      <c r="K25" s="72">
        <v>33154</v>
      </c>
      <c r="L25" s="22">
        <v>37178909</v>
      </c>
      <c r="M25" s="58">
        <f t="shared" si="2"/>
        <v>1121.4004041744586</v>
      </c>
      <c r="N25" s="23"/>
      <c r="O25" s="130"/>
      <c r="P25" s="108"/>
      <c r="Q25" s="55"/>
      <c r="R25" s="109">
        <v>0</v>
      </c>
      <c r="S25" s="55"/>
      <c r="T25" s="55"/>
      <c r="U25" s="116">
        <v>0</v>
      </c>
      <c r="V25" s="108"/>
      <c r="W25" s="55"/>
      <c r="X25" s="109">
        <v>0</v>
      </c>
      <c r="Y25" s="120"/>
      <c r="Z25" s="127">
        <v>0</v>
      </c>
      <c r="AA25" s="44"/>
      <c r="AB25" s="44"/>
    </row>
    <row r="26" spans="1:28" ht="26.25" customHeight="1">
      <c r="A26" s="71" t="s">
        <v>72</v>
      </c>
      <c r="B26" s="56">
        <v>22</v>
      </c>
      <c r="C26" s="71">
        <v>4</v>
      </c>
      <c r="D26" s="74" t="s">
        <v>1196</v>
      </c>
      <c r="E26" s="84" t="s">
        <v>1197</v>
      </c>
      <c r="F26" s="57" t="s">
        <v>1198</v>
      </c>
      <c r="G26" s="20">
        <v>19</v>
      </c>
      <c r="H26" s="21">
        <v>396</v>
      </c>
      <c r="I26" s="22">
        <v>35270579</v>
      </c>
      <c r="J26" s="58">
        <f t="shared" si="1"/>
        <v>89067.118686868693</v>
      </c>
      <c r="K26" s="72">
        <v>31315</v>
      </c>
      <c r="L26" s="22">
        <v>35270579</v>
      </c>
      <c r="M26" s="58">
        <f t="shared" si="2"/>
        <v>1126.3157911543988</v>
      </c>
      <c r="N26" s="23"/>
      <c r="O26" s="130"/>
      <c r="P26" s="108" t="s">
        <v>85</v>
      </c>
      <c r="Q26" s="55"/>
      <c r="R26" s="109">
        <v>0</v>
      </c>
      <c r="S26" s="55"/>
      <c r="T26" s="55"/>
      <c r="U26" s="116">
        <v>0</v>
      </c>
      <c r="V26" s="108"/>
      <c r="W26" s="55"/>
      <c r="X26" s="109">
        <v>0</v>
      </c>
      <c r="Y26" s="120"/>
      <c r="Z26" s="127">
        <v>0</v>
      </c>
      <c r="AA26" s="44"/>
      <c r="AB26" s="44"/>
    </row>
    <row r="27" spans="1:28" ht="26.25" customHeight="1">
      <c r="A27" s="71" t="s">
        <v>72</v>
      </c>
      <c r="B27" s="56">
        <v>23</v>
      </c>
      <c r="C27" s="71">
        <v>4</v>
      </c>
      <c r="D27" s="74">
        <v>8040001085302</v>
      </c>
      <c r="E27" s="84" t="s">
        <v>88</v>
      </c>
      <c r="F27" s="57" t="s">
        <v>1199</v>
      </c>
      <c r="G27" s="20">
        <v>20</v>
      </c>
      <c r="H27" s="21">
        <v>492</v>
      </c>
      <c r="I27" s="22">
        <v>42815861</v>
      </c>
      <c r="J27" s="58">
        <f t="shared" si="1"/>
        <v>87024.107723577239</v>
      </c>
      <c r="K27" s="72">
        <v>40666</v>
      </c>
      <c r="L27" s="22">
        <v>42815861</v>
      </c>
      <c r="M27" s="58">
        <f t="shared" si="2"/>
        <v>1052.8663010869031</v>
      </c>
      <c r="N27" s="23"/>
      <c r="O27" s="130"/>
      <c r="P27" s="108"/>
      <c r="Q27" s="55"/>
      <c r="R27" s="109">
        <v>0</v>
      </c>
      <c r="S27" s="55"/>
      <c r="T27" s="55"/>
      <c r="U27" s="116">
        <v>0</v>
      </c>
      <c r="V27" s="108"/>
      <c r="W27" s="55"/>
      <c r="X27" s="109">
        <v>0</v>
      </c>
      <c r="Y27" s="120"/>
      <c r="Z27" s="127">
        <v>0</v>
      </c>
      <c r="AA27" s="44"/>
      <c r="AB27" s="44"/>
    </row>
    <row r="28" spans="1:28" ht="26.25" customHeight="1">
      <c r="A28" s="71" t="s">
        <v>72</v>
      </c>
      <c r="B28" s="56">
        <v>24</v>
      </c>
      <c r="C28" s="71">
        <v>4</v>
      </c>
      <c r="D28" s="74">
        <v>8040001085302</v>
      </c>
      <c r="E28" s="84" t="s">
        <v>88</v>
      </c>
      <c r="F28" s="57" t="s">
        <v>1200</v>
      </c>
      <c r="G28" s="20">
        <v>20</v>
      </c>
      <c r="H28" s="21">
        <v>464</v>
      </c>
      <c r="I28" s="22">
        <v>41237889</v>
      </c>
      <c r="J28" s="58">
        <f t="shared" si="1"/>
        <v>88874.760775862072</v>
      </c>
      <c r="K28" s="72">
        <v>39048</v>
      </c>
      <c r="L28" s="22">
        <v>41237889</v>
      </c>
      <c r="M28" s="58">
        <f t="shared" si="2"/>
        <v>1056.0819760295021</v>
      </c>
      <c r="N28" s="23"/>
      <c r="O28" s="130"/>
      <c r="P28" s="108"/>
      <c r="Q28" s="55"/>
      <c r="R28" s="109">
        <v>0</v>
      </c>
      <c r="S28" s="55"/>
      <c r="T28" s="55"/>
      <c r="U28" s="116">
        <v>0</v>
      </c>
      <c r="V28" s="108"/>
      <c r="W28" s="55"/>
      <c r="X28" s="109">
        <v>0</v>
      </c>
      <c r="Y28" s="120"/>
      <c r="Z28" s="127">
        <v>0</v>
      </c>
      <c r="AA28" s="44"/>
      <c r="AB28" s="44"/>
    </row>
    <row r="29" spans="1:28" ht="26.25" customHeight="1">
      <c r="A29" s="71" t="s">
        <v>72</v>
      </c>
      <c r="B29" s="56">
        <v>25</v>
      </c>
      <c r="C29" s="71">
        <v>4</v>
      </c>
      <c r="D29" s="74">
        <v>9040001098039</v>
      </c>
      <c r="E29" s="84" t="s">
        <v>1201</v>
      </c>
      <c r="F29" s="57" t="s">
        <v>1202</v>
      </c>
      <c r="G29" s="20">
        <v>20</v>
      </c>
      <c r="H29" s="21">
        <v>434</v>
      </c>
      <c r="I29" s="22">
        <v>28946119</v>
      </c>
      <c r="J29" s="58">
        <f t="shared" si="1"/>
        <v>66696.126728110597</v>
      </c>
      <c r="K29" s="72">
        <v>25681</v>
      </c>
      <c r="L29" s="22">
        <v>28946119</v>
      </c>
      <c r="M29" s="58">
        <f t="shared" si="2"/>
        <v>1127.1414275145048</v>
      </c>
      <c r="N29" s="23"/>
      <c r="O29" s="130"/>
      <c r="P29" s="108"/>
      <c r="Q29" s="55"/>
      <c r="R29" s="109">
        <v>0</v>
      </c>
      <c r="S29" s="55"/>
      <c r="T29" s="55"/>
      <c r="U29" s="116">
        <v>0</v>
      </c>
      <c r="V29" s="108"/>
      <c r="W29" s="55"/>
      <c r="X29" s="109">
        <v>0</v>
      </c>
      <c r="Y29" s="120" t="s">
        <v>85</v>
      </c>
      <c r="Z29" s="127">
        <v>0.14000000000000001</v>
      </c>
      <c r="AA29" s="44"/>
      <c r="AB29" s="44"/>
    </row>
    <row r="30" spans="1:28" ht="26.25" customHeight="1">
      <c r="A30" s="71" t="s">
        <v>72</v>
      </c>
      <c r="B30" s="56">
        <v>26</v>
      </c>
      <c r="C30" s="71">
        <v>4</v>
      </c>
      <c r="D30" s="74">
        <v>9040001098039</v>
      </c>
      <c r="E30" s="84" t="s">
        <v>1201</v>
      </c>
      <c r="F30" s="57" t="s">
        <v>1203</v>
      </c>
      <c r="G30" s="20">
        <v>19</v>
      </c>
      <c r="H30" s="21">
        <v>379</v>
      </c>
      <c r="I30" s="22">
        <v>26322860</v>
      </c>
      <c r="J30" s="58">
        <f t="shared" si="1"/>
        <v>69453.456464379953</v>
      </c>
      <c r="K30" s="72">
        <v>24431</v>
      </c>
      <c r="L30" s="22">
        <v>26322860</v>
      </c>
      <c r="M30" s="58">
        <f t="shared" si="2"/>
        <v>1077.4368630019237</v>
      </c>
      <c r="N30" s="23"/>
      <c r="O30" s="130"/>
      <c r="P30" s="108"/>
      <c r="Q30" s="55"/>
      <c r="R30" s="109">
        <v>0</v>
      </c>
      <c r="S30" s="55"/>
      <c r="T30" s="55"/>
      <c r="U30" s="116">
        <v>0</v>
      </c>
      <c r="V30" s="108"/>
      <c r="W30" s="55"/>
      <c r="X30" s="109">
        <v>0</v>
      </c>
      <c r="Y30" s="120" t="s">
        <v>85</v>
      </c>
      <c r="Z30" s="127">
        <v>0.13</v>
      </c>
      <c r="AA30" s="44"/>
      <c r="AB30" s="44"/>
    </row>
    <row r="31" spans="1:28" ht="26.25" customHeight="1">
      <c r="A31" s="71" t="s">
        <v>72</v>
      </c>
      <c r="B31" s="56">
        <v>27</v>
      </c>
      <c r="C31" s="71">
        <v>4</v>
      </c>
      <c r="D31" s="74">
        <v>4120101055316</v>
      </c>
      <c r="E31" s="84" t="s">
        <v>1204</v>
      </c>
      <c r="F31" s="57" t="s">
        <v>1205</v>
      </c>
      <c r="G31" s="20">
        <v>10</v>
      </c>
      <c r="H31" s="21">
        <v>150</v>
      </c>
      <c r="I31" s="22">
        <v>13212366</v>
      </c>
      <c r="J31" s="58">
        <f t="shared" si="1"/>
        <v>88082.44</v>
      </c>
      <c r="K31" s="72">
        <v>12499</v>
      </c>
      <c r="L31" s="22">
        <v>13212366</v>
      </c>
      <c r="M31" s="58">
        <f t="shared" si="2"/>
        <v>1057.0738459076726</v>
      </c>
      <c r="N31" s="23"/>
      <c r="O31" s="130"/>
      <c r="P31" s="108"/>
      <c r="Q31" s="55"/>
      <c r="R31" s="109">
        <v>0</v>
      </c>
      <c r="S31" s="55"/>
      <c r="T31" s="55"/>
      <c r="U31" s="116">
        <v>0</v>
      </c>
      <c r="V31" s="108"/>
      <c r="W31" s="55"/>
      <c r="X31" s="109">
        <v>0</v>
      </c>
      <c r="Y31" s="120" t="s">
        <v>85</v>
      </c>
      <c r="Z31" s="127">
        <v>0.14000000000000001</v>
      </c>
      <c r="AA31" s="44"/>
      <c r="AB31" s="44"/>
    </row>
    <row r="32" spans="1:28" ht="26.25" customHeight="1">
      <c r="A32" s="71" t="s">
        <v>72</v>
      </c>
      <c r="B32" s="56">
        <v>28</v>
      </c>
      <c r="C32" s="71">
        <v>4</v>
      </c>
      <c r="D32" s="74">
        <v>6040001112768</v>
      </c>
      <c r="E32" s="84" t="s">
        <v>1206</v>
      </c>
      <c r="F32" s="57" t="s">
        <v>1207</v>
      </c>
      <c r="G32" s="20">
        <v>20</v>
      </c>
      <c r="H32" s="21">
        <v>226</v>
      </c>
      <c r="I32" s="22">
        <v>18148682</v>
      </c>
      <c r="J32" s="58">
        <f t="shared" si="1"/>
        <v>80303.902654867255</v>
      </c>
      <c r="K32" s="72">
        <v>15807</v>
      </c>
      <c r="L32" s="22">
        <v>18148682</v>
      </c>
      <c r="M32" s="58">
        <f t="shared" si="2"/>
        <v>1148.1420889479346</v>
      </c>
      <c r="N32" s="23"/>
      <c r="O32" s="130"/>
      <c r="P32" s="108"/>
      <c r="Q32" s="55"/>
      <c r="R32" s="109">
        <v>0</v>
      </c>
      <c r="S32" s="55"/>
      <c r="T32" s="55"/>
      <c r="U32" s="116">
        <v>0</v>
      </c>
      <c r="V32" s="108"/>
      <c r="W32" s="55"/>
      <c r="X32" s="109">
        <v>0</v>
      </c>
      <c r="Y32" s="120"/>
      <c r="Z32" s="127">
        <v>0</v>
      </c>
      <c r="AA32" s="44"/>
      <c r="AB32" s="44"/>
    </row>
    <row r="33" spans="1:28" ht="26.25" customHeight="1">
      <c r="A33" s="71" t="s">
        <v>72</v>
      </c>
      <c r="B33" s="56">
        <v>29</v>
      </c>
      <c r="C33" s="71">
        <v>4</v>
      </c>
      <c r="D33" s="74">
        <v>9040001087396</v>
      </c>
      <c r="E33" s="84" t="s">
        <v>1208</v>
      </c>
      <c r="F33" s="57" t="s">
        <v>1209</v>
      </c>
      <c r="G33" s="20">
        <v>20</v>
      </c>
      <c r="H33" s="21">
        <v>385</v>
      </c>
      <c r="I33" s="22">
        <v>32300219</v>
      </c>
      <c r="J33" s="58">
        <f t="shared" si="1"/>
        <v>83896.672727272729</v>
      </c>
      <c r="K33" s="72">
        <v>28440</v>
      </c>
      <c r="L33" s="22">
        <v>32300219</v>
      </c>
      <c r="M33" s="58">
        <f t="shared" si="2"/>
        <v>1135.7320323488045</v>
      </c>
      <c r="N33" s="23"/>
      <c r="O33" s="130"/>
      <c r="P33" s="108"/>
      <c r="Q33" s="55"/>
      <c r="R33" s="109">
        <v>0</v>
      </c>
      <c r="S33" s="55"/>
      <c r="T33" s="55"/>
      <c r="U33" s="116">
        <v>0</v>
      </c>
      <c r="V33" s="108"/>
      <c r="W33" s="55"/>
      <c r="X33" s="109">
        <v>0</v>
      </c>
      <c r="Y33" s="120" t="s">
        <v>85</v>
      </c>
      <c r="Z33" s="127">
        <v>0.15</v>
      </c>
      <c r="AA33" s="44"/>
      <c r="AB33" s="44"/>
    </row>
    <row r="34" spans="1:28" ht="26.25" customHeight="1">
      <c r="A34" s="71" t="s">
        <v>72</v>
      </c>
      <c r="B34" s="56">
        <v>30</v>
      </c>
      <c r="C34" s="71">
        <v>4</v>
      </c>
      <c r="D34" s="74">
        <v>9040001087396</v>
      </c>
      <c r="E34" s="84" t="s">
        <v>1208</v>
      </c>
      <c r="F34" s="57" t="s">
        <v>1208</v>
      </c>
      <c r="G34" s="20">
        <v>20</v>
      </c>
      <c r="H34" s="21">
        <v>380</v>
      </c>
      <c r="I34" s="22">
        <v>30945650</v>
      </c>
      <c r="J34" s="58">
        <f t="shared" si="1"/>
        <v>81435.921052631573</v>
      </c>
      <c r="K34" s="72">
        <v>26843</v>
      </c>
      <c r="L34" s="22">
        <v>30945650</v>
      </c>
      <c r="M34" s="58">
        <f t="shared" si="2"/>
        <v>1152.838728905115</v>
      </c>
      <c r="N34" s="23"/>
      <c r="O34" s="130"/>
      <c r="P34" s="108"/>
      <c r="Q34" s="55"/>
      <c r="R34" s="109">
        <v>0</v>
      </c>
      <c r="S34" s="55"/>
      <c r="T34" s="55"/>
      <c r="U34" s="116">
        <v>0</v>
      </c>
      <c r="V34" s="108"/>
      <c r="W34" s="55"/>
      <c r="X34" s="109">
        <v>0</v>
      </c>
      <c r="Y34" s="120" t="s">
        <v>85</v>
      </c>
      <c r="Z34" s="127">
        <v>0.18</v>
      </c>
      <c r="AA34" s="44"/>
      <c r="AB34" s="44"/>
    </row>
    <row r="35" spans="1:28" ht="26.25" customHeight="1">
      <c r="A35" s="71" t="s">
        <v>72</v>
      </c>
      <c r="B35" s="56">
        <v>31</v>
      </c>
      <c r="C35" s="71">
        <v>4</v>
      </c>
      <c r="D35" s="74">
        <v>1040001103268</v>
      </c>
      <c r="E35" s="84" t="s">
        <v>89</v>
      </c>
      <c r="F35" s="57" t="s">
        <v>1210</v>
      </c>
      <c r="G35" s="20">
        <v>11</v>
      </c>
      <c r="H35" s="21">
        <v>249</v>
      </c>
      <c r="I35" s="22">
        <v>20642187</v>
      </c>
      <c r="J35" s="58">
        <f t="shared" si="1"/>
        <v>82900.349397590355</v>
      </c>
      <c r="K35" s="72">
        <v>19153</v>
      </c>
      <c r="L35" s="22">
        <v>20642187</v>
      </c>
      <c r="M35" s="58">
        <f t="shared" si="2"/>
        <v>1077.7521537096015</v>
      </c>
      <c r="N35" s="23"/>
      <c r="O35" s="130"/>
      <c r="P35" s="108"/>
      <c r="Q35" s="55"/>
      <c r="R35" s="109">
        <v>0</v>
      </c>
      <c r="S35" s="55"/>
      <c r="T35" s="55"/>
      <c r="U35" s="116">
        <v>0</v>
      </c>
      <c r="V35" s="108"/>
      <c r="W35" s="55"/>
      <c r="X35" s="109">
        <v>0</v>
      </c>
      <c r="Y35" s="120"/>
      <c r="Z35" s="127">
        <v>0</v>
      </c>
      <c r="AA35" s="44"/>
      <c r="AB35" s="44"/>
    </row>
    <row r="36" spans="1:28" ht="26.25" customHeight="1">
      <c r="A36" s="71" t="s">
        <v>72</v>
      </c>
      <c r="B36" s="56">
        <v>32</v>
      </c>
      <c r="C36" s="71">
        <v>4</v>
      </c>
      <c r="D36" s="74">
        <v>1040001112962</v>
      </c>
      <c r="E36" s="84" t="s">
        <v>1211</v>
      </c>
      <c r="F36" s="57" t="s">
        <v>1212</v>
      </c>
      <c r="G36" s="20">
        <v>20</v>
      </c>
      <c r="H36" s="21">
        <v>228</v>
      </c>
      <c r="I36" s="22">
        <v>19081868</v>
      </c>
      <c r="J36" s="58">
        <f t="shared" si="1"/>
        <v>83692.403508771924</v>
      </c>
      <c r="K36" s="72">
        <v>17729</v>
      </c>
      <c r="L36" s="22">
        <v>19081868</v>
      </c>
      <c r="M36" s="58">
        <f t="shared" si="2"/>
        <v>1076.3081956117096</v>
      </c>
      <c r="N36" s="23"/>
      <c r="O36" s="130"/>
      <c r="P36" s="108"/>
      <c r="Q36" s="55"/>
      <c r="R36" s="109">
        <v>0</v>
      </c>
      <c r="S36" s="55"/>
      <c r="T36" s="55"/>
      <c r="U36" s="116">
        <v>0</v>
      </c>
      <c r="V36" s="108"/>
      <c r="W36" s="55"/>
      <c r="X36" s="109">
        <v>0</v>
      </c>
      <c r="Y36" s="120" t="s">
        <v>85</v>
      </c>
      <c r="Z36" s="127">
        <v>0.05</v>
      </c>
      <c r="AA36" s="44"/>
      <c r="AB36" s="44"/>
    </row>
    <row r="37" spans="1:28" ht="26.25" customHeight="1">
      <c r="A37" s="71" t="s">
        <v>72</v>
      </c>
      <c r="B37" s="56">
        <v>33</v>
      </c>
      <c r="C37" s="71">
        <v>4</v>
      </c>
      <c r="D37" s="74">
        <v>1040001070608</v>
      </c>
      <c r="E37" s="84" t="s">
        <v>1213</v>
      </c>
      <c r="F37" s="57" t="s">
        <v>1214</v>
      </c>
      <c r="G37" s="20">
        <v>20</v>
      </c>
      <c r="H37" s="21">
        <v>364</v>
      </c>
      <c r="I37" s="22">
        <v>31669610</v>
      </c>
      <c r="J37" s="58">
        <f t="shared" si="1"/>
        <v>87004.423076923078</v>
      </c>
      <c r="K37" s="72">
        <v>30100</v>
      </c>
      <c r="L37" s="22">
        <v>31669610</v>
      </c>
      <c r="M37" s="58">
        <f t="shared" si="2"/>
        <v>1052.1465116279069</v>
      </c>
      <c r="N37" s="23"/>
      <c r="O37" s="130"/>
      <c r="P37" s="108"/>
      <c r="Q37" s="55"/>
      <c r="R37" s="109">
        <v>0</v>
      </c>
      <c r="S37" s="55"/>
      <c r="T37" s="55"/>
      <c r="U37" s="116">
        <v>0</v>
      </c>
      <c r="V37" s="108"/>
      <c r="W37" s="55"/>
      <c r="X37" s="109">
        <v>0</v>
      </c>
      <c r="Y37" s="120" t="s">
        <v>85</v>
      </c>
      <c r="Z37" s="127">
        <v>0.03</v>
      </c>
      <c r="AA37" s="44"/>
      <c r="AB37" s="44"/>
    </row>
    <row r="38" spans="1:28" ht="26.25" customHeight="1">
      <c r="A38" s="71" t="s">
        <v>72</v>
      </c>
      <c r="B38" s="56">
        <v>34</v>
      </c>
      <c r="C38" s="71">
        <v>4</v>
      </c>
      <c r="D38" s="74">
        <v>1040001070608</v>
      </c>
      <c r="E38" s="84" t="s">
        <v>1213</v>
      </c>
      <c r="F38" s="57" t="s">
        <v>1215</v>
      </c>
      <c r="G38" s="20">
        <v>20</v>
      </c>
      <c r="H38" s="21">
        <v>423</v>
      </c>
      <c r="I38" s="22">
        <v>37281945</v>
      </c>
      <c r="J38" s="58">
        <f t="shared" si="1"/>
        <v>88136.985815602835</v>
      </c>
      <c r="K38" s="72">
        <v>34894</v>
      </c>
      <c r="L38" s="22">
        <v>37281945</v>
      </c>
      <c r="M38" s="58">
        <f t="shared" si="2"/>
        <v>1068.4342580386312</v>
      </c>
      <c r="N38" s="23"/>
      <c r="O38" s="130"/>
      <c r="P38" s="108"/>
      <c r="Q38" s="55"/>
      <c r="R38" s="109">
        <v>0</v>
      </c>
      <c r="S38" s="55"/>
      <c r="T38" s="55"/>
      <c r="U38" s="116">
        <v>0</v>
      </c>
      <c r="V38" s="108"/>
      <c r="W38" s="55"/>
      <c r="X38" s="109">
        <v>0</v>
      </c>
      <c r="Y38" s="120" t="s">
        <v>85</v>
      </c>
      <c r="Z38" s="127">
        <v>0.05</v>
      </c>
      <c r="AA38" s="44"/>
      <c r="AB38" s="44"/>
    </row>
    <row r="39" spans="1:28" ht="26.25" customHeight="1">
      <c r="A39" s="71" t="s">
        <v>72</v>
      </c>
      <c r="B39" s="56">
        <v>35</v>
      </c>
      <c r="C39" s="71">
        <v>4</v>
      </c>
      <c r="D39" s="74">
        <v>4340001006818</v>
      </c>
      <c r="E39" s="84" t="s">
        <v>90</v>
      </c>
      <c r="F39" s="57" t="s">
        <v>91</v>
      </c>
      <c r="G39" s="20">
        <v>10</v>
      </c>
      <c r="H39" s="21">
        <v>60</v>
      </c>
      <c r="I39" s="22">
        <v>7937401</v>
      </c>
      <c r="J39" s="58">
        <f t="shared" si="1"/>
        <v>132290.01666666666</v>
      </c>
      <c r="K39" s="72">
        <v>7702</v>
      </c>
      <c r="L39" s="22">
        <v>7937401</v>
      </c>
      <c r="M39" s="58">
        <f t="shared" si="2"/>
        <v>1030.563619839003</v>
      </c>
      <c r="N39" s="23"/>
      <c r="O39" s="130"/>
      <c r="P39" s="108"/>
      <c r="Q39" s="55"/>
      <c r="R39" s="109">
        <v>0</v>
      </c>
      <c r="S39" s="55"/>
      <c r="T39" s="55"/>
      <c r="U39" s="116">
        <v>0</v>
      </c>
      <c r="V39" s="108"/>
      <c r="W39" s="55"/>
      <c r="X39" s="109">
        <v>0</v>
      </c>
      <c r="Y39" s="120"/>
      <c r="Z39" s="127">
        <v>0</v>
      </c>
      <c r="AA39" s="44"/>
      <c r="AB39" s="44"/>
    </row>
    <row r="40" spans="1:28" ht="26.25" customHeight="1">
      <c r="A40" s="71" t="s">
        <v>72</v>
      </c>
      <c r="B40" s="56">
        <v>36</v>
      </c>
      <c r="C40" s="71">
        <v>4</v>
      </c>
      <c r="D40" s="74">
        <v>2040001076736</v>
      </c>
      <c r="E40" s="84" t="s">
        <v>1216</v>
      </c>
      <c r="F40" s="57" t="s">
        <v>1217</v>
      </c>
      <c r="G40" s="20">
        <v>20</v>
      </c>
      <c r="H40" s="21">
        <v>425</v>
      </c>
      <c r="I40" s="22">
        <v>46036374</v>
      </c>
      <c r="J40" s="58">
        <f t="shared" si="1"/>
        <v>108320.88</v>
      </c>
      <c r="K40" s="72">
        <v>42756</v>
      </c>
      <c r="L40" s="22">
        <v>46036374</v>
      </c>
      <c r="M40" s="58">
        <f t="shared" si="2"/>
        <v>1076.7231265787259</v>
      </c>
      <c r="N40" s="23"/>
      <c r="O40" s="130"/>
      <c r="P40" s="108" t="s">
        <v>85</v>
      </c>
      <c r="Q40" s="55"/>
      <c r="R40" s="109">
        <v>0.57999999999999996</v>
      </c>
      <c r="S40" s="55"/>
      <c r="T40" s="55"/>
      <c r="U40" s="116">
        <v>0</v>
      </c>
      <c r="V40" s="108"/>
      <c r="W40" s="55"/>
      <c r="X40" s="109">
        <v>0</v>
      </c>
      <c r="Y40" s="120" t="s">
        <v>85</v>
      </c>
      <c r="Z40" s="127">
        <v>0.03</v>
      </c>
      <c r="AA40" s="44"/>
      <c r="AB40" s="44"/>
    </row>
    <row r="41" spans="1:28" ht="26.25" customHeight="1">
      <c r="A41" s="71" t="s">
        <v>72</v>
      </c>
      <c r="B41" s="56">
        <v>37</v>
      </c>
      <c r="C41" s="71">
        <v>4</v>
      </c>
      <c r="D41" s="74">
        <v>8040001078504</v>
      </c>
      <c r="E41" s="84" t="s">
        <v>92</v>
      </c>
      <c r="F41" s="57" t="s">
        <v>1218</v>
      </c>
      <c r="G41" s="20">
        <v>20</v>
      </c>
      <c r="H41" s="21">
        <v>301</v>
      </c>
      <c r="I41" s="22">
        <v>24639505</v>
      </c>
      <c r="J41" s="58">
        <f t="shared" si="1"/>
        <v>81858.820598006641</v>
      </c>
      <c r="K41" s="72">
        <v>23514</v>
      </c>
      <c r="L41" s="22">
        <v>24639505</v>
      </c>
      <c r="M41" s="58">
        <f t="shared" si="2"/>
        <v>1047.8653142808539</v>
      </c>
      <c r="N41" s="23"/>
      <c r="O41" s="130"/>
      <c r="P41" s="108"/>
      <c r="Q41" s="55"/>
      <c r="R41" s="109">
        <v>0</v>
      </c>
      <c r="S41" s="55"/>
      <c r="T41" s="55"/>
      <c r="U41" s="116">
        <v>0</v>
      </c>
      <c r="V41" s="108"/>
      <c r="W41" s="55"/>
      <c r="X41" s="109">
        <v>0</v>
      </c>
      <c r="Y41" s="120"/>
      <c r="Z41" s="127">
        <v>0</v>
      </c>
      <c r="AA41" s="44"/>
      <c r="AB41" s="44"/>
    </row>
    <row r="42" spans="1:28" ht="26.25" customHeight="1">
      <c r="A42" s="71" t="s">
        <v>72</v>
      </c>
      <c r="B42" s="56">
        <v>38</v>
      </c>
      <c r="C42" s="71">
        <v>4</v>
      </c>
      <c r="D42" s="74">
        <v>7040001098767</v>
      </c>
      <c r="E42" s="84" t="s">
        <v>1219</v>
      </c>
      <c r="F42" s="57" t="s">
        <v>1220</v>
      </c>
      <c r="G42" s="20">
        <v>20</v>
      </c>
      <c r="H42" s="21">
        <v>244</v>
      </c>
      <c r="I42" s="22">
        <v>18830593</v>
      </c>
      <c r="J42" s="58">
        <f t="shared" si="1"/>
        <v>77174.561475409835</v>
      </c>
      <c r="K42" s="72">
        <v>17515</v>
      </c>
      <c r="L42" s="22">
        <v>18830593</v>
      </c>
      <c r="M42" s="58">
        <f t="shared" si="2"/>
        <v>1075.1123608335713</v>
      </c>
      <c r="N42" s="23"/>
      <c r="O42" s="130"/>
      <c r="P42" s="108"/>
      <c r="Q42" s="55"/>
      <c r="R42" s="109">
        <v>0</v>
      </c>
      <c r="S42" s="55"/>
      <c r="T42" s="55"/>
      <c r="U42" s="116">
        <v>0</v>
      </c>
      <c r="V42" s="108"/>
      <c r="W42" s="55"/>
      <c r="X42" s="109">
        <v>0</v>
      </c>
      <c r="Y42" s="120"/>
      <c r="Z42" s="127">
        <v>0</v>
      </c>
      <c r="AA42" s="44"/>
      <c r="AB42" s="44"/>
    </row>
    <row r="43" spans="1:28" ht="26.25" customHeight="1">
      <c r="A43" s="71" t="s">
        <v>72</v>
      </c>
      <c r="B43" s="56">
        <v>39</v>
      </c>
      <c r="C43" s="71">
        <v>4</v>
      </c>
      <c r="D43" s="74">
        <v>6040001083514</v>
      </c>
      <c r="E43" s="84" t="s">
        <v>93</v>
      </c>
      <c r="F43" s="57" t="s">
        <v>1221</v>
      </c>
      <c r="G43" s="20">
        <v>20</v>
      </c>
      <c r="H43" s="21">
        <v>323</v>
      </c>
      <c r="I43" s="22">
        <v>29293553</v>
      </c>
      <c r="J43" s="58">
        <f t="shared" si="1"/>
        <v>90692.114551083592</v>
      </c>
      <c r="K43" s="72">
        <v>27202</v>
      </c>
      <c r="L43" s="22">
        <v>29293553</v>
      </c>
      <c r="M43" s="58">
        <f t="shared" si="2"/>
        <v>1076.8896772296155</v>
      </c>
      <c r="N43" s="23"/>
      <c r="O43" s="130"/>
      <c r="P43" s="108"/>
      <c r="Q43" s="55"/>
      <c r="R43" s="109">
        <v>0</v>
      </c>
      <c r="S43" s="55"/>
      <c r="T43" s="55"/>
      <c r="U43" s="116">
        <v>0</v>
      </c>
      <c r="V43" s="108"/>
      <c r="W43" s="55"/>
      <c r="X43" s="109">
        <v>0</v>
      </c>
      <c r="Y43" s="120"/>
      <c r="Z43" s="127">
        <v>0</v>
      </c>
      <c r="AA43" s="44"/>
      <c r="AB43" s="44"/>
    </row>
    <row r="44" spans="1:28" ht="26.25" customHeight="1">
      <c r="A44" s="71" t="s">
        <v>72</v>
      </c>
      <c r="B44" s="56">
        <v>40</v>
      </c>
      <c r="C44" s="71">
        <v>4</v>
      </c>
      <c r="D44" s="74">
        <v>6040001083514</v>
      </c>
      <c r="E44" s="84" t="s">
        <v>93</v>
      </c>
      <c r="F44" s="57" t="s">
        <v>1222</v>
      </c>
      <c r="G44" s="20">
        <v>20</v>
      </c>
      <c r="H44" s="21">
        <v>218</v>
      </c>
      <c r="I44" s="22">
        <v>18617117</v>
      </c>
      <c r="J44" s="58">
        <f t="shared" si="1"/>
        <v>85399.619266055044</v>
      </c>
      <c r="K44" s="72">
        <v>17277</v>
      </c>
      <c r="L44" s="22">
        <v>18617117</v>
      </c>
      <c r="M44" s="58">
        <f t="shared" si="2"/>
        <v>1077.5665335417029</v>
      </c>
      <c r="N44" s="23"/>
      <c r="O44" s="130"/>
      <c r="P44" s="108"/>
      <c r="Q44" s="55"/>
      <c r="R44" s="109">
        <v>0</v>
      </c>
      <c r="S44" s="55"/>
      <c r="T44" s="55"/>
      <c r="U44" s="116">
        <v>0</v>
      </c>
      <c r="V44" s="108"/>
      <c r="W44" s="55"/>
      <c r="X44" s="109">
        <v>0</v>
      </c>
      <c r="Y44" s="120" t="s">
        <v>85</v>
      </c>
      <c r="Z44" s="127">
        <v>0.05</v>
      </c>
      <c r="AA44" s="44"/>
      <c r="AB44" s="44"/>
    </row>
    <row r="45" spans="1:28" ht="26.25" customHeight="1">
      <c r="A45" s="71" t="s">
        <v>72</v>
      </c>
      <c r="B45" s="56">
        <v>41</v>
      </c>
      <c r="C45" s="71">
        <v>4</v>
      </c>
      <c r="D45" s="74">
        <v>4040003008421</v>
      </c>
      <c r="E45" s="84" t="s">
        <v>1223</v>
      </c>
      <c r="F45" s="57" t="s">
        <v>1224</v>
      </c>
      <c r="G45" s="20">
        <v>29</v>
      </c>
      <c r="H45" s="21">
        <v>395</v>
      </c>
      <c r="I45" s="22">
        <v>21514260</v>
      </c>
      <c r="J45" s="58">
        <f t="shared" si="1"/>
        <v>54466.481012658231</v>
      </c>
      <c r="K45" s="72">
        <v>20691</v>
      </c>
      <c r="L45" s="22">
        <v>21514260</v>
      </c>
      <c r="M45" s="58">
        <f t="shared" si="2"/>
        <v>1039.7883137596057</v>
      </c>
      <c r="N45" s="23"/>
      <c r="O45" s="130"/>
      <c r="P45" s="108"/>
      <c r="Q45" s="55"/>
      <c r="R45" s="109">
        <v>0</v>
      </c>
      <c r="S45" s="55"/>
      <c r="T45" s="55"/>
      <c r="U45" s="116">
        <v>0</v>
      </c>
      <c r="V45" s="108"/>
      <c r="W45" s="55"/>
      <c r="X45" s="109">
        <v>0</v>
      </c>
      <c r="Y45" s="120"/>
      <c r="Z45" s="127">
        <v>0</v>
      </c>
      <c r="AA45" s="44"/>
      <c r="AB45" s="44"/>
    </row>
    <row r="46" spans="1:28" ht="26.25" customHeight="1">
      <c r="A46" s="71" t="s">
        <v>72</v>
      </c>
      <c r="B46" s="56">
        <v>42</v>
      </c>
      <c r="C46" s="71">
        <v>4</v>
      </c>
      <c r="D46" s="74">
        <v>8040003007469</v>
      </c>
      <c r="E46" s="84" t="s">
        <v>1225</v>
      </c>
      <c r="F46" s="57" t="s">
        <v>1226</v>
      </c>
      <c r="G46" s="20">
        <v>20</v>
      </c>
      <c r="H46" s="21">
        <v>338</v>
      </c>
      <c r="I46" s="22">
        <v>27470811</v>
      </c>
      <c r="J46" s="58">
        <f t="shared" si="1"/>
        <v>81274.588757396443</v>
      </c>
      <c r="K46" s="72">
        <v>24852</v>
      </c>
      <c r="L46" s="22">
        <v>27470811</v>
      </c>
      <c r="M46" s="58">
        <f t="shared" si="2"/>
        <v>1105.3762675036214</v>
      </c>
      <c r="N46" s="23"/>
      <c r="O46" s="130"/>
      <c r="P46" s="108"/>
      <c r="Q46" s="55"/>
      <c r="R46" s="109">
        <v>0</v>
      </c>
      <c r="S46" s="55"/>
      <c r="T46" s="55"/>
      <c r="U46" s="116">
        <v>0</v>
      </c>
      <c r="V46" s="108"/>
      <c r="W46" s="55"/>
      <c r="X46" s="109">
        <v>0</v>
      </c>
      <c r="Y46" s="120"/>
      <c r="Z46" s="127">
        <v>0</v>
      </c>
      <c r="AA46" s="44"/>
      <c r="AB46" s="44"/>
    </row>
    <row r="47" spans="1:28" ht="26.25" customHeight="1">
      <c r="A47" s="71" t="s">
        <v>72</v>
      </c>
      <c r="B47" s="56">
        <v>43</v>
      </c>
      <c r="C47" s="71">
        <v>4</v>
      </c>
      <c r="D47" s="74">
        <v>8040003009440</v>
      </c>
      <c r="E47" s="84" t="s">
        <v>1227</v>
      </c>
      <c r="F47" s="57" t="s">
        <v>1228</v>
      </c>
      <c r="G47" s="20">
        <v>20</v>
      </c>
      <c r="H47" s="21">
        <v>272</v>
      </c>
      <c r="I47" s="22">
        <v>26451424</v>
      </c>
      <c r="J47" s="58">
        <f t="shared" si="1"/>
        <v>97247.882352941175</v>
      </c>
      <c r="K47" s="72">
        <v>24069</v>
      </c>
      <c r="L47" s="22">
        <v>26451424</v>
      </c>
      <c r="M47" s="58">
        <f t="shared" si="2"/>
        <v>1098.9830902821056</v>
      </c>
      <c r="N47" s="23"/>
      <c r="O47" s="130"/>
      <c r="P47" s="108"/>
      <c r="Q47" s="55"/>
      <c r="R47" s="109">
        <v>0</v>
      </c>
      <c r="S47" s="55"/>
      <c r="T47" s="55"/>
      <c r="U47" s="116">
        <v>0</v>
      </c>
      <c r="V47" s="108"/>
      <c r="W47" s="55"/>
      <c r="X47" s="109">
        <v>0</v>
      </c>
      <c r="Y47" s="120" t="s">
        <v>85</v>
      </c>
      <c r="Z47" s="127">
        <v>0.01</v>
      </c>
      <c r="AA47" s="44"/>
      <c r="AB47" s="44"/>
    </row>
    <row r="48" spans="1:28" ht="26.25" customHeight="1">
      <c r="A48" s="71" t="s">
        <v>72</v>
      </c>
      <c r="B48" s="56">
        <v>44</v>
      </c>
      <c r="C48" s="71">
        <v>4</v>
      </c>
      <c r="D48" s="74">
        <v>4040003013116</v>
      </c>
      <c r="E48" s="84" t="s">
        <v>1229</v>
      </c>
      <c r="F48" s="57" t="s">
        <v>1230</v>
      </c>
      <c r="G48" s="20">
        <v>20</v>
      </c>
      <c r="H48" s="21">
        <v>182</v>
      </c>
      <c r="I48" s="22">
        <v>16644638</v>
      </c>
      <c r="J48" s="58">
        <f t="shared" si="1"/>
        <v>91454.054945054944</v>
      </c>
      <c r="K48" s="72">
        <v>15392</v>
      </c>
      <c r="L48" s="22">
        <v>16644638</v>
      </c>
      <c r="M48" s="58">
        <f t="shared" si="2"/>
        <v>1081.3824064449063</v>
      </c>
      <c r="N48" s="23"/>
      <c r="O48" s="130"/>
      <c r="P48" s="108"/>
      <c r="Q48" s="55"/>
      <c r="R48" s="109">
        <v>0</v>
      </c>
      <c r="S48" s="55"/>
      <c r="T48" s="55"/>
      <c r="U48" s="116">
        <v>0</v>
      </c>
      <c r="V48" s="108"/>
      <c r="W48" s="55"/>
      <c r="X48" s="109">
        <v>0</v>
      </c>
      <c r="Y48" s="120"/>
      <c r="Z48" s="127">
        <v>0</v>
      </c>
      <c r="AA48" s="44"/>
      <c r="AB48" s="44"/>
    </row>
    <row r="49" spans="1:28" ht="26.25" customHeight="1">
      <c r="A49" s="71" t="s">
        <v>72</v>
      </c>
      <c r="B49" s="56">
        <v>45</v>
      </c>
      <c r="C49" s="71">
        <v>4</v>
      </c>
      <c r="D49" s="74">
        <v>4030003008686</v>
      </c>
      <c r="E49" s="84" t="s">
        <v>1231</v>
      </c>
      <c r="F49" s="57" t="s">
        <v>1232</v>
      </c>
      <c r="G49" s="20">
        <v>20</v>
      </c>
      <c r="H49" s="21">
        <v>368</v>
      </c>
      <c r="I49" s="22">
        <v>30529873</v>
      </c>
      <c r="J49" s="58">
        <f t="shared" si="1"/>
        <v>82961.611413043473</v>
      </c>
      <c r="K49" s="72">
        <v>28837</v>
      </c>
      <c r="L49" s="22">
        <v>30529873</v>
      </c>
      <c r="M49" s="58">
        <f t="shared" si="2"/>
        <v>1058.7048930193848</v>
      </c>
      <c r="N49" s="23"/>
      <c r="O49" s="130"/>
      <c r="P49" s="108"/>
      <c r="Q49" s="55"/>
      <c r="R49" s="109">
        <v>0</v>
      </c>
      <c r="S49" s="55"/>
      <c r="T49" s="55"/>
      <c r="U49" s="116">
        <v>0</v>
      </c>
      <c r="V49" s="108"/>
      <c r="W49" s="55"/>
      <c r="X49" s="109">
        <v>0</v>
      </c>
      <c r="Y49" s="120"/>
      <c r="Z49" s="127">
        <v>0</v>
      </c>
      <c r="AA49" s="44"/>
      <c r="AB49" s="44"/>
    </row>
    <row r="50" spans="1:28" ht="26.25" customHeight="1">
      <c r="A50" s="71" t="s">
        <v>72</v>
      </c>
      <c r="B50" s="56">
        <v>46</v>
      </c>
      <c r="C50" s="71">
        <v>4</v>
      </c>
      <c r="D50" s="74">
        <v>1040001087940</v>
      </c>
      <c r="E50" s="84" t="s">
        <v>1233</v>
      </c>
      <c r="F50" s="57" t="s">
        <v>1234</v>
      </c>
      <c r="G50" s="20">
        <v>20</v>
      </c>
      <c r="H50" s="21">
        <v>455</v>
      </c>
      <c r="I50" s="22">
        <v>64890832</v>
      </c>
      <c r="J50" s="58">
        <f t="shared" si="1"/>
        <v>142617.2131868132</v>
      </c>
      <c r="K50" s="72">
        <v>37444</v>
      </c>
      <c r="L50" s="22">
        <v>64890832</v>
      </c>
      <c r="M50" s="58">
        <f t="shared" si="2"/>
        <v>1733.0101484884094</v>
      </c>
      <c r="N50" s="23"/>
      <c r="O50" s="130"/>
      <c r="P50" s="108"/>
      <c r="Q50" s="55"/>
      <c r="R50" s="109">
        <v>0</v>
      </c>
      <c r="S50" s="55"/>
      <c r="T50" s="55"/>
      <c r="U50" s="116">
        <v>0</v>
      </c>
      <c r="V50" s="108"/>
      <c r="W50" s="55"/>
      <c r="X50" s="109">
        <v>0</v>
      </c>
      <c r="Y50" s="120" t="s">
        <v>85</v>
      </c>
      <c r="Z50" s="127">
        <v>0.25</v>
      </c>
      <c r="AA50" s="44"/>
      <c r="AB50" s="44"/>
    </row>
    <row r="51" spans="1:28" ht="26.25" customHeight="1">
      <c r="A51" s="71" t="s">
        <v>72</v>
      </c>
      <c r="B51" s="56">
        <v>47</v>
      </c>
      <c r="C51" s="71">
        <v>2</v>
      </c>
      <c r="D51" s="74">
        <v>2040005018973</v>
      </c>
      <c r="E51" s="84" t="s">
        <v>94</v>
      </c>
      <c r="F51" s="57" t="s">
        <v>95</v>
      </c>
      <c r="G51" s="20">
        <v>10</v>
      </c>
      <c r="H51" s="21">
        <v>105</v>
      </c>
      <c r="I51" s="22">
        <v>10030626</v>
      </c>
      <c r="J51" s="58">
        <f t="shared" si="1"/>
        <v>95529.771428571432</v>
      </c>
      <c r="K51" s="72">
        <v>9443</v>
      </c>
      <c r="L51" s="22">
        <v>10030626</v>
      </c>
      <c r="M51" s="58">
        <f t="shared" si="2"/>
        <v>1062.2287408662501</v>
      </c>
      <c r="N51" s="23"/>
      <c r="O51" s="130"/>
      <c r="P51" s="108"/>
      <c r="Q51" s="55"/>
      <c r="R51" s="109">
        <v>0</v>
      </c>
      <c r="S51" s="55"/>
      <c r="T51" s="55"/>
      <c r="U51" s="116">
        <v>0</v>
      </c>
      <c r="V51" s="108"/>
      <c r="W51" s="55"/>
      <c r="X51" s="109">
        <v>0</v>
      </c>
      <c r="Y51" s="120"/>
      <c r="Z51" s="127">
        <v>0</v>
      </c>
      <c r="AA51" s="44"/>
      <c r="AB51" s="44"/>
    </row>
    <row r="52" spans="1:28" ht="26.25" customHeight="1">
      <c r="A52" s="71" t="s">
        <v>72</v>
      </c>
      <c r="B52" s="56">
        <v>48</v>
      </c>
      <c r="C52" s="71">
        <v>2</v>
      </c>
      <c r="D52" s="74">
        <v>1040005007036</v>
      </c>
      <c r="E52" s="84" t="s">
        <v>96</v>
      </c>
      <c r="F52" s="57" t="s">
        <v>97</v>
      </c>
      <c r="G52" s="20">
        <v>10</v>
      </c>
      <c r="H52" s="21">
        <v>36</v>
      </c>
      <c r="I52" s="22">
        <v>5850308</v>
      </c>
      <c r="J52" s="58">
        <f t="shared" si="1"/>
        <v>162508.55555555556</v>
      </c>
      <c r="K52" s="72">
        <v>4560</v>
      </c>
      <c r="L52" s="22">
        <v>5850308</v>
      </c>
      <c r="M52" s="58">
        <f t="shared" si="2"/>
        <v>1282.9622807017545</v>
      </c>
      <c r="N52" s="23"/>
      <c r="O52" s="130"/>
      <c r="P52" s="108"/>
      <c r="Q52" s="55"/>
      <c r="R52" s="109">
        <v>0</v>
      </c>
      <c r="S52" s="55"/>
      <c r="T52" s="55"/>
      <c r="U52" s="116">
        <v>0</v>
      </c>
      <c r="V52" s="108"/>
      <c r="W52" s="55"/>
      <c r="X52" s="109">
        <v>0</v>
      </c>
      <c r="Y52" s="120"/>
      <c r="Z52" s="127">
        <v>0</v>
      </c>
      <c r="AA52" s="44"/>
      <c r="AB52" s="44"/>
    </row>
    <row r="53" spans="1:28" ht="26.25" customHeight="1">
      <c r="A53" s="71" t="s">
        <v>72</v>
      </c>
      <c r="B53" s="56">
        <v>49</v>
      </c>
      <c r="C53" s="71">
        <v>2</v>
      </c>
      <c r="D53" s="74">
        <v>1040005013430</v>
      </c>
      <c r="E53" s="84" t="s">
        <v>98</v>
      </c>
      <c r="F53" s="57" t="s">
        <v>1235</v>
      </c>
      <c r="G53" s="20">
        <v>20</v>
      </c>
      <c r="H53" s="21">
        <v>346</v>
      </c>
      <c r="I53" s="22">
        <v>30949381</v>
      </c>
      <c r="J53" s="58">
        <f t="shared" si="1"/>
        <v>89449.078034682083</v>
      </c>
      <c r="K53" s="72">
        <v>26265</v>
      </c>
      <c r="L53" s="22">
        <v>30949381</v>
      </c>
      <c r="M53" s="58">
        <f t="shared" si="2"/>
        <v>1178.3506948410432</v>
      </c>
      <c r="N53" s="23"/>
      <c r="O53" s="130"/>
      <c r="P53" s="108"/>
      <c r="Q53" s="55"/>
      <c r="R53" s="109">
        <v>0</v>
      </c>
      <c r="S53" s="55"/>
      <c r="T53" s="55"/>
      <c r="U53" s="116">
        <v>0</v>
      </c>
      <c r="V53" s="108"/>
      <c r="W53" s="55"/>
      <c r="X53" s="109">
        <v>0</v>
      </c>
      <c r="Y53" s="120"/>
      <c r="Z53" s="127">
        <v>0</v>
      </c>
      <c r="AA53" s="44"/>
      <c r="AB53" s="44"/>
    </row>
    <row r="54" spans="1:28" ht="26.25" customHeight="1">
      <c r="A54" s="71" t="s">
        <v>72</v>
      </c>
      <c r="B54" s="56">
        <v>50</v>
      </c>
      <c r="C54" s="71">
        <v>5</v>
      </c>
      <c r="D54" s="74">
        <v>1040005015963</v>
      </c>
      <c r="E54" s="84" t="s">
        <v>1236</v>
      </c>
      <c r="F54" s="57" t="s">
        <v>1237</v>
      </c>
      <c r="G54" s="20">
        <v>20</v>
      </c>
      <c r="H54" s="21">
        <v>205</v>
      </c>
      <c r="I54" s="22">
        <v>19670625</v>
      </c>
      <c r="J54" s="58">
        <f t="shared" si="1"/>
        <v>95954.268292682929</v>
      </c>
      <c r="K54" s="72">
        <v>18202</v>
      </c>
      <c r="L54" s="22">
        <v>19670625</v>
      </c>
      <c r="M54" s="58">
        <f t="shared" si="2"/>
        <v>1080.6848148555105</v>
      </c>
      <c r="N54" s="23"/>
      <c r="O54" s="130"/>
      <c r="P54" s="108"/>
      <c r="Q54" s="55"/>
      <c r="R54" s="109">
        <v>0</v>
      </c>
      <c r="S54" s="55"/>
      <c r="T54" s="55"/>
      <c r="U54" s="116">
        <v>0</v>
      </c>
      <c r="V54" s="108"/>
      <c r="W54" s="55"/>
      <c r="X54" s="109">
        <v>0</v>
      </c>
      <c r="Y54" s="120"/>
      <c r="Z54" s="127">
        <v>0</v>
      </c>
      <c r="AA54" s="44"/>
      <c r="AB54" s="44"/>
    </row>
    <row r="55" spans="1:28" ht="26.25" customHeight="1">
      <c r="A55" s="71" t="s">
        <v>72</v>
      </c>
      <c r="B55" s="56">
        <v>51</v>
      </c>
      <c r="C55" s="71">
        <v>5</v>
      </c>
      <c r="D55" s="74">
        <v>9040005020080</v>
      </c>
      <c r="E55" s="84" t="s">
        <v>1238</v>
      </c>
      <c r="F55" s="57" t="s">
        <v>1239</v>
      </c>
      <c r="G55" s="20">
        <v>20</v>
      </c>
      <c r="H55" s="21">
        <v>428</v>
      </c>
      <c r="I55" s="22">
        <v>29363344</v>
      </c>
      <c r="J55" s="58">
        <f t="shared" si="1"/>
        <v>68605.943925233645</v>
      </c>
      <c r="K55" s="72">
        <v>27762</v>
      </c>
      <c r="L55" s="22">
        <v>29363344</v>
      </c>
      <c r="M55" s="58">
        <f t="shared" si="2"/>
        <v>1057.6811468914343</v>
      </c>
      <c r="N55" s="23"/>
      <c r="O55" s="130"/>
      <c r="P55" s="108" t="s">
        <v>85</v>
      </c>
      <c r="Q55" s="55" t="s">
        <v>85</v>
      </c>
      <c r="R55" s="109">
        <v>0.01</v>
      </c>
      <c r="S55" s="55"/>
      <c r="T55" s="55"/>
      <c r="U55" s="116">
        <v>0</v>
      </c>
      <c r="V55" s="108"/>
      <c r="W55" s="55"/>
      <c r="X55" s="109">
        <v>0</v>
      </c>
      <c r="Y55" s="120" t="s">
        <v>85</v>
      </c>
      <c r="Z55" s="127">
        <v>0.02</v>
      </c>
      <c r="AA55" s="44"/>
      <c r="AB55" s="44"/>
    </row>
    <row r="56" spans="1:28" ht="26.25" customHeight="1">
      <c r="A56" s="71" t="s">
        <v>72</v>
      </c>
      <c r="B56" s="56">
        <v>52</v>
      </c>
      <c r="C56" s="71">
        <v>5</v>
      </c>
      <c r="D56" s="74">
        <v>7040005005364</v>
      </c>
      <c r="E56" s="84" t="s">
        <v>1240</v>
      </c>
      <c r="F56" s="57" t="s">
        <v>1241</v>
      </c>
      <c r="G56" s="20">
        <v>11</v>
      </c>
      <c r="H56" s="21">
        <v>156</v>
      </c>
      <c r="I56" s="22">
        <v>19857448</v>
      </c>
      <c r="J56" s="58">
        <f t="shared" si="1"/>
        <v>127291.33333333333</v>
      </c>
      <c r="K56" s="72">
        <v>15637</v>
      </c>
      <c r="L56" s="22">
        <v>19857448</v>
      </c>
      <c r="M56" s="58">
        <f t="shared" si="2"/>
        <v>1269.9013877342202</v>
      </c>
      <c r="N56" s="23"/>
      <c r="O56" s="130"/>
      <c r="P56" s="108"/>
      <c r="Q56" s="55"/>
      <c r="R56" s="109">
        <v>0</v>
      </c>
      <c r="S56" s="55"/>
      <c r="T56" s="55"/>
      <c r="U56" s="116">
        <v>0</v>
      </c>
      <c r="V56" s="108"/>
      <c r="W56" s="55"/>
      <c r="X56" s="109">
        <v>0</v>
      </c>
      <c r="Y56" s="120"/>
      <c r="Z56" s="127">
        <v>0</v>
      </c>
      <c r="AA56" s="44"/>
      <c r="AB56" s="44"/>
    </row>
    <row r="57" spans="1:28" ht="26.25" customHeight="1">
      <c r="A57" s="71" t="s">
        <v>72</v>
      </c>
      <c r="B57" s="56">
        <v>53</v>
      </c>
      <c r="C57" s="71">
        <v>4</v>
      </c>
      <c r="D57" s="74">
        <v>5040002098248</v>
      </c>
      <c r="E57" s="84" t="s">
        <v>1242</v>
      </c>
      <c r="F57" s="57" t="s">
        <v>1243</v>
      </c>
      <c r="G57" s="20">
        <v>20</v>
      </c>
      <c r="H57" s="21">
        <v>176</v>
      </c>
      <c r="I57" s="22">
        <v>14319000</v>
      </c>
      <c r="J57" s="58">
        <f t="shared" si="1"/>
        <v>81357.954545454544</v>
      </c>
      <c r="K57" s="72">
        <v>13265</v>
      </c>
      <c r="L57" s="22">
        <v>14319000</v>
      </c>
      <c r="M57" s="58">
        <f t="shared" si="2"/>
        <v>1079.4572182434979</v>
      </c>
      <c r="N57" s="23"/>
      <c r="O57" s="130"/>
      <c r="P57" s="108"/>
      <c r="Q57" s="55"/>
      <c r="R57" s="109">
        <v>0</v>
      </c>
      <c r="S57" s="55"/>
      <c r="T57" s="55"/>
      <c r="U57" s="116">
        <v>0</v>
      </c>
      <c r="V57" s="108"/>
      <c r="W57" s="55"/>
      <c r="X57" s="109">
        <v>0</v>
      </c>
      <c r="Y57" s="120"/>
      <c r="Z57" s="127">
        <v>0</v>
      </c>
      <c r="AA57" s="44"/>
      <c r="AB57" s="44"/>
    </row>
    <row r="58" spans="1:28" ht="26.25" customHeight="1">
      <c r="A58" s="71" t="s">
        <v>72</v>
      </c>
      <c r="B58" s="56">
        <v>54</v>
      </c>
      <c r="C58" s="71">
        <v>5</v>
      </c>
      <c r="D58" s="74">
        <v>9040005020080</v>
      </c>
      <c r="E58" s="84" t="s">
        <v>1238</v>
      </c>
      <c r="F58" s="57" t="s">
        <v>1244</v>
      </c>
      <c r="G58" s="20">
        <v>20</v>
      </c>
      <c r="H58" s="21">
        <v>471</v>
      </c>
      <c r="I58" s="22">
        <v>38245113</v>
      </c>
      <c r="J58" s="58">
        <f t="shared" si="1"/>
        <v>81199.815286624202</v>
      </c>
      <c r="K58" s="72">
        <v>33550</v>
      </c>
      <c r="L58" s="22">
        <v>38245113</v>
      </c>
      <c r="M58" s="58">
        <f t="shared" si="2"/>
        <v>1139.9437555886736</v>
      </c>
      <c r="N58" s="23"/>
      <c r="O58" s="130"/>
      <c r="P58" s="108"/>
      <c r="Q58" s="55"/>
      <c r="R58" s="109">
        <v>0</v>
      </c>
      <c r="S58" s="55"/>
      <c r="T58" s="55"/>
      <c r="U58" s="116">
        <v>0</v>
      </c>
      <c r="V58" s="108"/>
      <c r="W58" s="55"/>
      <c r="X58" s="109">
        <v>0</v>
      </c>
      <c r="Y58" s="120" t="s">
        <v>85</v>
      </c>
      <c r="Z58" s="127">
        <v>0.03</v>
      </c>
      <c r="AA58" s="44"/>
      <c r="AB58" s="44"/>
    </row>
    <row r="59" spans="1:28" ht="26.25" customHeight="1">
      <c r="A59" s="71" t="s">
        <v>72</v>
      </c>
      <c r="B59" s="56">
        <v>55</v>
      </c>
      <c r="C59" s="71">
        <v>2</v>
      </c>
      <c r="D59" s="74">
        <v>204000501401</v>
      </c>
      <c r="E59" s="84" t="s">
        <v>102</v>
      </c>
      <c r="F59" s="57" t="s">
        <v>1245</v>
      </c>
      <c r="G59" s="20">
        <v>20</v>
      </c>
      <c r="H59" s="21">
        <v>227</v>
      </c>
      <c r="I59" s="22">
        <v>15064149</v>
      </c>
      <c r="J59" s="58">
        <f t="shared" si="1"/>
        <v>66361.889867841412</v>
      </c>
      <c r="K59" s="72">
        <v>14110</v>
      </c>
      <c r="L59" s="22">
        <v>15064149</v>
      </c>
      <c r="M59" s="58">
        <f t="shared" si="2"/>
        <v>1067.6221828490432</v>
      </c>
      <c r="N59" s="23"/>
      <c r="O59" s="130"/>
      <c r="P59" s="108"/>
      <c r="Q59" s="55"/>
      <c r="R59" s="109">
        <v>0</v>
      </c>
      <c r="S59" s="55"/>
      <c r="T59" s="55"/>
      <c r="U59" s="116">
        <v>0</v>
      </c>
      <c r="V59" s="108"/>
      <c r="W59" s="55"/>
      <c r="X59" s="109">
        <v>0</v>
      </c>
      <c r="Y59" s="120"/>
      <c r="Z59" s="127">
        <v>0</v>
      </c>
      <c r="AA59" s="44"/>
      <c r="AB59" s="44"/>
    </row>
    <row r="60" spans="1:28" ht="26.25" customHeight="1">
      <c r="A60" s="71" t="s">
        <v>72</v>
      </c>
      <c r="B60" s="56">
        <v>56</v>
      </c>
      <c r="C60" s="71">
        <v>4</v>
      </c>
      <c r="D60" s="74">
        <v>1040001070608</v>
      </c>
      <c r="E60" s="84" t="s">
        <v>1213</v>
      </c>
      <c r="F60" s="57" t="s">
        <v>1246</v>
      </c>
      <c r="G60" s="20">
        <v>20</v>
      </c>
      <c r="H60" s="21">
        <v>365</v>
      </c>
      <c r="I60" s="22">
        <v>33273134</v>
      </c>
      <c r="J60" s="58">
        <f t="shared" si="1"/>
        <v>91159.271232876708</v>
      </c>
      <c r="K60" s="72">
        <v>30611</v>
      </c>
      <c r="L60" s="22">
        <v>33273134</v>
      </c>
      <c r="M60" s="58">
        <f t="shared" si="2"/>
        <v>1086.9665806409462</v>
      </c>
      <c r="N60" s="23"/>
      <c r="O60" s="130"/>
      <c r="P60" s="108"/>
      <c r="Q60" s="55"/>
      <c r="R60" s="109">
        <v>0</v>
      </c>
      <c r="S60" s="55"/>
      <c r="T60" s="55"/>
      <c r="U60" s="116">
        <v>0</v>
      </c>
      <c r="V60" s="108"/>
      <c r="W60" s="55"/>
      <c r="X60" s="109">
        <v>0</v>
      </c>
      <c r="Y60" s="120"/>
      <c r="Z60" s="127">
        <v>0</v>
      </c>
      <c r="AA60" s="44"/>
      <c r="AB60" s="44"/>
    </row>
    <row r="61" spans="1:28" ht="26.25" customHeight="1">
      <c r="A61" s="71" t="s">
        <v>72</v>
      </c>
      <c r="B61" s="56">
        <v>57</v>
      </c>
      <c r="C61" s="71">
        <v>4</v>
      </c>
      <c r="D61" s="74">
        <v>5040001110574</v>
      </c>
      <c r="E61" s="84" t="s">
        <v>1188</v>
      </c>
      <c r="F61" s="57" t="s">
        <v>1247</v>
      </c>
      <c r="G61" s="20">
        <v>18</v>
      </c>
      <c r="H61" s="21">
        <v>403</v>
      </c>
      <c r="I61" s="22">
        <v>29786932</v>
      </c>
      <c r="J61" s="58">
        <f t="shared" si="1"/>
        <v>73912.982630272949</v>
      </c>
      <c r="K61" s="72">
        <v>26610</v>
      </c>
      <c r="L61" s="22">
        <v>29786932</v>
      </c>
      <c r="M61" s="58">
        <f t="shared" si="2"/>
        <v>1119.3886508831267</v>
      </c>
      <c r="N61" s="23"/>
      <c r="O61" s="130"/>
      <c r="P61" s="108" t="s">
        <v>85</v>
      </c>
      <c r="Q61" s="55"/>
      <c r="R61" s="109">
        <v>0.08</v>
      </c>
      <c r="S61" s="55"/>
      <c r="T61" s="55"/>
      <c r="U61" s="116">
        <v>0</v>
      </c>
      <c r="V61" s="108"/>
      <c r="W61" s="55"/>
      <c r="X61" s="109">
        <v>0</v>
      </c>
      <c r="Y61" s="120"/>
      <c r="Z61" s="127">
        <v>0</v>
      </c>
      <c r="AA61" s="44"/>
      <c r="AB61" s="44"/>
    </row>
    <row r="62" spans="1:28" ht="26.25" customHeight="1">
      <c r="A62" s="71" t="s">
        <v>72</v>
      </c>
      <c r="B62" s="56">
        <v>58</v>
      </c>
      <c r="C62" s="71">
        <v>4</v>
      </c>
      <c r="D62" s="74">
        <v>2010901023154</v>
      </c>
      <c r="E62" s="84" t="s">
        <v>1248</v>
      </c>
      <c r="F62" s="57" t="s">
        <v>1249</v>
      </c>
      <c r="G62" s="20">
        <v>20</v>
      </c>
      <c r="H62" s="21">
        <v>284</v>
      </c>
      <c r="I62" s="22">
        <v>24872851</v>
      </c>
      <c r="J62" s="58">
        <f t="shared" si="1"/>
        <v>87580.461267605628</v>
      </c>
      <c r="K62" s="72">
        <v>23534</v>
      </c>
      <c r="L62" s="22">
        <v>24872851</v>
      </c>
      <c r="M62" s="58">
        <f t="shared" si="2"/>
        <v>1056.8900739355824</v>
      </c>
      <c r="N62" s="23"/>
      <c r="O62" s="130"/>
      <c r="P62" s="108"/>
      <c r="Q62" s="55"/>
      <c r="R62" s="109">
        <v>0</v>
      </c>
      <c r="S62" s="55"/>
      <c r="T62" s="55"/>
      <c r="U62" s="116">
        <v>0</v>
      </c>
      <c r="V62" s="108"/>
      <c r="W62" s="55"/>
      <c r="X62" s="109">
        <v>0</v>
      </c>
      <c r="Y62" s="120"/>
      <c r="Z62" s="127">
        <v>0</v>
      </c>
      <c r="AA62" s="44"/>
      <c r="AB62" s="44"/>
    </row>
    <row r="63" spans="1:28" ht="26.25" customHeight="1">
      <c r="A63" s="71" t="s">
        <v>72</v>
      </c>
      <c r="B63" s="56">
        <v>59</v>
      </c>
      <c r="C63" s="71">
        <v>4</v>
      </c>
      <c r="D63" s="74">
        <v>6040003014525</v>
      </c>
      <c r="E63" s="84" t="s">
        <v>103</v>
      </c>
      <c r="F63" s="57" t="s">
        <v>104</v>
      </c>
      <c r="G63" s="20">
        <v>10</v>
      </c>
      <c r="H63" s="21">
        <v>205</v>
      </c>
      <c r="I63" s="22">
        <v>15722676</v>
      </c>
      <c r="J63" s="58">
        <f t="shared" si="1"/>
        <v>76695.980487804874</v>
      </c>
      <c r="K63" s="72">
        <v>14122</v>
      </c>
      <c r="L63" s="22">
        <v>15722676</v>
      </c>
      <c r="M63" s="58">
        <f t="shared" si="2"/>
        <v>1113.3462682339612</v>
      </c>
      <c r="N63" s="23"/>
      <c r="O63" s="130"/>
      <c r="P63" s="108"/>
      <c r="Q63" s="55"/>
      <c r="R63" s="109">
        <v>0</v>
      </c>
      <c r="S63" s="55"/>
      <c r="T63" s="55"/>
      <c r="U63" s="116">
        <v>0</v>
      </c>
      <c r="V63" s="108"/>
      <c r="W63" s="55"/>
      <c r="X63" s="109">
        <v>0</v>
      </c>
      <c r="Y63" s="120" t="s">
        <v>85</v>
      </c>
      <c r="Z63" s="127">
        <v>0.06</v>
      </c>
      <c r="AA63" s="44"/>
      <c r="AB63" s="44"/>
    </row>
    <row r="64" spans="1:28" ht="26.25" customHeight="1">
      <c r="A64" s="71" t="s">
        <v>72</v>
      </c>
      <c r="B64" s="56">
        <v>60</v>
      </c>
      <c r="C64" s="71">
        <v>4</v>
      </c>
      <c r="D64" s="74">
        <v>2040003002087</v>
      </c>
      <c r="E64" s="84" t="s">
        <v>1250</v>
      </c>
      <c r="F64" s="57" t="s">
        <v>1251</v>
      </c>
      <c r="G64" s="20">
        <v>20</v>
      </c>
      <c r="H64" s="21">
        <v>331</v>
      </c>
      <c r="I64" s="22">
        <v>27700723</v>
      </c>
      <c r="J64" s="58">
        <f t="shared" si="1"/>
        <v>83687.984894259818</v>
      </c>
      <c r="K64" s="72">
        <v>26372</v>
      </c>
      <c r="L64" s="22">
        <v>27700723</v>
      </c>
      <c r="M64" s="58">
        <f t="shared" si="2"/>
        <v>1050.3838540876689</v>
      </c>
      <c r="N64" s="23"/>
      <c r="O64" s="130"/>
      <c r="P64" s="108"/>
      <c r="Q64" s="55"/>
      <c r="R64" s="109">
        <v>0</v>
      </c>
      <c r="S64" s="55"/>
      <c r="T64" s="55"/>
      <c r="U64" s="116">
        <v>0</v>
      </c>
      <c r="V64" s="108"/>
      <c r="W64" s="55"/>
      <c r="X64" s="109">
        <v>0</v>
      </c>
      <c r="Y64" s="120"/>
      <c r="Z64" s="127">
        <v>0</v>
      </c>
      <c r="AA64" s="44"/>
      <c r="AB64" s="44"/>
    </row>
    <row r="65" spans="1:28" ht="26.25" customHeight="1">
      <c r="A65" s="71" t="s">
        <v>72</v>
      </c>
      <c r="B65" s="56">
        <v>61</v>
      </c>
      <c r="C65" s="71">
        <v>4</v>
      </c>
      <c r="D65" s="74">
        <v>2040001060574</v>
      </c>
      <c r="E65" s="84" t="s">
        <v>1252</v>
      </c>
      <c r="F65" s="57" t="s">
        <v>1253</v>
      </c>
      <c r="G65" s="20">
        <v>20</v>
      </c>
      <c r="H65" s="21">
        <v>369</v>
      </c>
      <c r="I65" s="22">
        <v>38228518</v>
      </c>
      <c r="J65" s="58">
        <f t="shared" si="1"/>
        <v>103600.31978319783</v>
      </c>
      <c r="K65" s="72">
        <v>35711</v>
      </c>
      <c r="L65" s="22">
        <v>38228518</v>
      </c>
      <c r="M65" s="58">
        <f t="shared" si="2"/>
        <v>1070.4969897230544</v>
      </c>
      <c r="N65" s="23"/>
      <c r="O65" s="130"/>
      <c r="P65" s="108"/>
      <c r="Q65" s="55"/>
      <c r="R65" s="109">
        <v>0</v>
      </c>
      <c r="S65" s="55"/>
      <c r="T65" s="55"/>
      <c r="U65" s="116">
        <v>0</v>
      </c>
      <c r="V65" s="108"/>
      <c r="W65" s="55"/>
      <c r="X65" s="109">
        <v>0</v>
      </c>
      <c r="Y65" s="120" t="s">
        <v>85</v>
      </c>
      <c r="Z65" s="127">
        <v>0.16</v>
      </c>
      <c r="AA65" s="44"/>
      <c r="AB65" s="44"/>
    </row>
    <row r="66" spans="1:28" ht="26.25" customHeight="1">
      <c r="A66" s="71" t="s">
        <v>72</v>
      </c>
      <c r="B66" s="56">
        <v>62</v>
      </c>
      <c r="C66" s="71">
        <v>6</v>
      </c>
      <c r="D66" s="74">
        <v>8040005018258</v>
      </c>
      <c r="E66" s="84" t="s">
        <v>105</v>
      </c>
      <c r="F66" s="57" t="s">
        <v>106</v>
      </c>
      <c r="G66" s="20">
        <v>10</v>
      </c>
      <c r="H66" s="21">
        <v>143</v>
      </c>
      <c r="I66" s="22">
        <v>12944408</v>
      </c>
      <c r="J66" s="58">
        <f t="shared" si="1"/>
        <v>90520.335664335667</v>
      </c>
      <c r="K66" s="72">
        <v>11812</v>
      </c>
      <c r="L66" s="22">
        <v>12944408</v>
      </c>
      <c r="M66" s="58">
        <f t="shared" si="2"/>
        <v>1095.8692854724009</v>
      </c>
      <c r="N66" s="23"/>
      <c r="O66" s="130"/>
      <c r="P66" s="108"/>
      <c r="Q66" s="55"/>
      <c r="R66" s="109">
        <v>0</v>
      </c>
      <c r="S66" s="55"/>
      <c r="T66" s="55"/>
      <c r="U66" s="116">
        <v>0</v>
      </c>
      <c r="V66" s="108"/>
      <c r="W66" s="55"/>
      <c r="X66" s="109">
        <v>0</v>
      </c>
      <c r="Y66" s="120"/>
      <c r="Z66" s="127">
        <v>0</v>
      </c>
      <c r="AA66" s="44"/>
      <c r="AB66" s="44"/>
    </row>
    <row r="67" spans="1:28" ht="26.25" customHeight="1">
      <c r="A67" s="71" t="s">
        <v>72</v>
      </c>
      <c r="B67" s="56">
        <v>63</v>
      </c>
      <c r="C67" s="71">
        <v>4</v>
      </c>
      <c r="D67" s="74">
        <v>1040003009265</v>
      </c>
      <c r="E67" s="84" t="s">
        <v>1254</v>
      </c>
      <c r="F67" s="57" t="s">
        <v>1255</v>
      </c>
      <c r="G67" s="20">
        <v>20</v>
      </c>
      <c r="H67" s="21">
        <v>583</v>
      </c>
      <c r="I67" s="22">
        <v>42376125</v>
      </c>
      <c r="J67" s="58">
        <f t="shared" si="1"/>
        <v>72686.320754716988</v>
      </c>
      <c r="K67" s="72">
        <v>38729</v>
      </c>
      <c r="L67" s="22">
        <v>42376125</v>
      </c>
      <c r="M67" s="58">
        <f t="shared" si="2"/>
        <v>1094.1703891141005</v>
      </c>
      <c r="N67" s="23"/>
      <c r="O67" s="130"/>
      <c r="P67" s="108"/>
      <c r="Q67" s="55"/>
      <c r="R67" s="109">
        <v>0</v>
      </c>
      <c r="S67" s="55"/>
      <c r="T67" s="55"/>
      <c r="U67" s="116">
        <v>0</v>
      </c>
      <c r="V67" s="108"/>
      <c r="W67" s="55"/>
      <c r="X67" s="109">
        <v>0</v>
      </c>
      <c r="Y67" s="120" t="s">
        <v>85</v>
      </c>
      <c r="Z67" s="127">
        <v>0.04</v>
      </c>
      <c r="AA67" s="44"/>
      <c r="AB67" s="44"/>
    </row>
    <row r="68" spans="1:28" ht="26.25" customHeight="1">
      <c r="A68" s="71" t="s">
        <v>72</v>
      </c>
      <c r="B68" s="56">
        <v>64</v>
      </c>
      <c r="C68" s="71">
        <v>4</v>
      </c>
      <c r="D68" s="74">
        <v>6040001083514</v>
      </c>
      <c r="E68" s="84" t="s">
        <v>93</v>
      </c>
      <c r="F68" s="57" t="s">
        <v>1256</v>
      </c>
      <c r="G68" s="20">
        <v>20</v>
      </c>
      <c r="H68" s="21">
        <v>371</v>
      </c>
      <c r="I68" s="22">
        <v>31990689</v>
      </c>
      <c r="J68" s="58">
        <f t="shared" ref="J68:J128" si="3">IF(AND(H68&gt;0,I68&gt;0),I68/H68,0)</f>
        <v>86228.272237196768</v>
      </c>
      <c r="K68" s="72">
        <v>29676</v>
      </c>
      <c r="L68" s="22">
        <v>31990689</v>
      </c>
      <c r="M68" s="58">
        <f t="shared" ref="M68:M128" si="4">IF(AND(K68&gt;0,L68&gt;0),L68/K68,0)</f>
        <v>1077.9986858067125</v>
      </c>
      <c r="N68" s="23"/>
      <c r="O68" s="130"/>
      <c r="P68" s="108"/>
      <c r="Q68" s="55"/>
      <c r="R68" s="109">
        <v>0</v>
      </c>
      <c r="S68" s="55"/>
      <c r="T68" s="55"/>
      <c r="U68" s="116">
        <v>0</v>
      </c>
      <c r="V68" s="108"/>
      <c r="W68" s="55"/>
      <c r="X68" s="109">
        <v>0</v>
      </c>
      <c r="Y68" s="120"/>
      <c r="Z68" s="127">
        <v>0</v>
      </c>
      <c r="AA68" s="44"/>
      <c r="AB68" s="44"/>
    </row>
    <row r="69" spans="1:28" ht="26.25" customHeight="1">
      <c r="A69" s="71" t="s">
        <v>72</v>
      </c>
      <c r="B69" s="56">
        <v>65</v>
      </c>
      <c r="C69" s="71">
        <v>4</v>
      </c>
      <c r="D69" s="74">
        <v>8040001073372</v>
      </c>
      <c r="E69" s="84" t="s">
        <v>1257</v>
      </c>
      <c r="F69" s="57" t="s">
        <v>1258</v>
      </c>
      <c r="G69" s="20">
        <v>20</v>
      </c>
      <c r="H69" s="21">
        <v>111</v>
      </c>
      <c r="I69" s="22">
        <v>10993308</v>
      </c>
      <c r="J69" s="58">
        <f t="shared" si="3"/>
        <v>99038.810810810814</v>
      </c>
      <c r="K69" s="72">
        <v>9961.75</v>
      </c>
      <c r="L69" s="22">
        <v>10993308</v>
      </c>
      <c r="M69" s="58">
        <f t="shared" si="4"/>
        <v>1103.5518859638116</v>
      </c>
      <c r="N69" s="23"/>
      <c r="O69" s="130"/>
      <c r="P69" s="108"/>
      <c r="Q69" s="55"/>
      <c r="R69" s="109">
        <v>0</v>
      </c>
      <c r="S69" s="55"/>
      <c r="T69" s="55"/>
      <c r="U69" s="116">
        <v>0</v>
      </c>
      <c r="V69" s="108"/>
      <c r="W69" s="55"/>
      <c r="X69" s="109">
        <v>0</v>
      </c>
      <c r="Y69" s="120"/>
      <c r="Z69" s="127">
        <v>0</v>
      </c>
      <c r="AA69" s="44"/>
      <c r="AB69" s="44"/>
    </row>
    <row r="70" spans="1:28" ht="26.25" customHeight="1">
      <c r="A70" s="71" t="s">
        <v>72</v>
      </c>
      <c r="B70" s="56">
        <v>66</v>
      </c>
      <c r="C70" s="71">
        <v>4</v>
      </c>
      <c r="D70" s="74">
        <v>7040001117543</v>
      </c>
      <c r="E70" s="84" t="s">
        <v>1259</v>
      </c>
      <c r="F70" s="57" t="s">
        <v>1260</v>
      </c>
      <c r="G70" s="20">
        <v>20</v>
      </c>
      <c r="H70" s="21">
        <v>242</v>
      </c>
      <c r="I70" s="22">
        <v>20135554</v>
      </c>
      <c r="J70" s="58">
        <f t="shared" si="3"/>
        <v>83204.768595041329</v>
      </c>
      <c r="K70" s="72">
        <v>18819</v>
      </c>
      <c r="L70" s="22">
        <v>20135554</v>
      </c>
      <c r="M70" s="58">
        <f t="shared" si="4"/>
        <v>1069.9587650778469</v>
      </c>
      <c r="N70" s="23"/>
      <c r="O70" s="130"/>
      <c r="P70" s="108"/>
      <c r="Q70" s="55"/>
      <c r="R70" s="109">
        <v>0</v>
      </c>
      <c r="S70" s="55"/>
      <c r="T70" s="55"/>
      <c r="U70" s="116">
        <v>0</v>
      </c>
      <c r="V70" s="108"/>
      <c r="W70" s="55"/>
      <c r="X70" s="109">
        <v>0</v>
      </c>
      <c r="Y70" s="120" t="s">
        <v>85</v>
      </c>
      <c r="Z70" s="127">
        <v>0.5</v>
      </c>
      <c r="AA70" s="44"/>
      <c r="AB70" s="44"/>
    </row>
    <row r="71" spans="1:28" ht="26.25" customHeight="1">
      <c r="A71" s="71" t="s">
        <v>72</v>
      </c>
      <c r="B71" s="56">
        <v>67</v>
      </c>
      <c r="C71" s="71">
        <v>4</v>
      </c>
      <c r="D71" s="74">
        <v>7040001084239</v>
      </c>
      <c r="E71" s="84" t="s">
        <v>1261</v>
      </c>
      <c r="F71" s="57" t="s">
        <v>1262</v>
      </c>
      <c r="G71" s="20">
        <v>20</v>
      </c>
      <c r="H71" s="21">
        <v>458</v>
      </c>
      <c r="I71" s="22">
        <v>38533500</v>
      </c>
      <c r="J71" s="58">
        <f t="shared" si="3"/>
        <v>84134.279475982534</v>
      </c>
      <c r="K71" s="72">
        <v>35496</v>
      </c>
      <c r="L71" s="22">
        <v>38533500</v>
      </c>
      <c r="M71" s="58">
        <f t="shared" si="4"/>
        <v>1085.5730223123733</v>
      </c>
      <c r="N71" s="23"/>
      <c r="O71" s="130"/>
      <c r="P71" s="108"/>
      <c r="Q71" s="55"/>
      <c r="R71" s="109">
        <v>0</v>
      </c>
      <c r="S71" s="55"/>
      <c r="T71" s="55"/>
      <c r="U71" s="116">
        <v>0</v>
      </c>
      <c r="V71" s="108"/>
      <c r="W71" s="55"/>
      <c r="X71" s="109">
        <v>0</v>
      </c>
      <c r="Y71" s="120" t="s">
        <v>85</v>
      </c>
      <c r="Z71" s="127">
        <v>0.02</v>
      </c>
      <c r="AA71" s="44"/>
      <c r="AB71" s="44"/>
    </row>
    <row r="72" spans="1:28" ht="26.25" customHeight="1">
      <c r="A72" s="71" t="s">
        <v>72</v>
      </c>
      <c r="B72" s="56">
        <v>68</v>
      </c>
      <c r="C72" s="71">
        <v>4</v>
      </c>
      <c r="D72" s="74">
        <v>7040001084239</v>
      </c>
      <c r="E72" s="84" t="s">
        <v>1261</v>
      </c>
      <c r="F72" s="57" t="s">
        <v>1263</v>
      </c>
      <c r="G72" s="20">
        <v>20</v>
      </c>
      <c r="H72" s="21">
        <v>390</v>
      </c>
      <c r="I72" s="22">
        <v>35356292</v>
      </c>
      <c r="J72" s="58">
        <f t="shared" si="3"/>
        <v>90657.158974358972</v>
      </c>
      <c r="K72" s="72">
        <v>32480</v>
      </c>
      <c r="L72" s="22">
        <v>35356292</v>
      </c>
      <c r="M72" s="58">
        <f t="shared" si="4"/>
        <v>1088.55578817734</v>
      </c>
      <c r="N72" s="23"/>
      <c r="O72" s="130"/>
      <c r="P72" s="108"/>
      <c r="Q72" s="55"/>
      <c r="R72" s="109">
        <v>0</v>
      </c>
      <c r="S72" s="55"/>
      <c r="T72" s="55"/>
      <c r="U72" s="116">
        <v>0</v>
      </c>
      <c r="V72" s="108"/>
      <c r="W72" s="55"/>
      <c r="X72" s="109">
        <v>0</v>
      </c>
      <c r="Y72" s="120"/>
      <c r="Z72" s="127">
        <v>0</v>
      </c>
      <c r="AA72" s="44"/>
      <c r="AB72" s="44"/>
    </row>
    <row r="73" spans="1:28" ht="26.25" customHeight="1">
      <c r="A73" s="71" t="s">
        <v>72</v>
      </c>
      <c r="B73" s="56">
        <v>69</v>
      </c>
      <c r="C73" s="71">
        <v>4</v>
      </c>
      <c r="D73" s="74">
        <v>6040001117759</v>
      </c>
      <c r="E73" s="84" t="s">
        <v>1264</v>
      </c>
      <c r="F73" s="57" t="s">
        <v>1265</v>
      </c>
      <c r="G73" s="20">
        <v>20</v>
      </c>
      <c r="H73" s="21">
        <v>290</v>
      </c>
      <c r="I73" s="22">
        <v>25896313</v>
      </c>
      <c r="J73" s="58">
        <f t="shared" si="3"/>
        <v>89297.631034482765</v>
      </c>
      <c r="K73" s="72">
        <v>22622</v>
      </c>
      <c r="L73" s="22">
        <v>25896313</v>
      </c>
      <c r="M73" s="58">
        <f t="shared" si="4"/>
        <v>1144.7402086464504</v>
      </c>
      <c r="N73" s="23"/>
      <c r="O73" s="130"/>
      <c r="P73" s="108"/>
      <c r="Q73" s="55"/>
      <c r="R73" s="109">
        <v>0</v>
      </c>
      <c r="S73" s="55"/>
      <c r="T73" s="55"/>
      <c r="U73" s="116">
        <v>0</v>
      </c>
      <c r="V73" s="108"/>
      <c r="W73" s="55"/>
      <c r="X73" s="109">
        <v>0</v>
      </c>
      <c r="Y73" s="120" t="s">
        <v>85</v>
      </c>
      <c r="Z73" s="127">
        <v>0.65</v>
      </c>
      <c r="AA73" s="44"/>
      <c r="AB73" s="44"/>
    </row>
    <row r="74" spans="1:28" ht="26.25" customHeight="1">
      <c r="A74" s="71" t="s">
        <v>72</v>
      </c>
      <c r="B74" s="56">
        <v>70</v>
      </c>
      <c r="C74" s="71">
        <v>4</v>
      </c>
      <c r="D74" s="74">
        <v>7040003011579</v>
      </c>
      <c r="E74" s="84" t="s">
        <v>1266</v>
      </c>
      <c r="F74" s="57" t="s">
        <v>1267</v>
      </c>
      <c r="G74" s="20">
        <v>20</v>
      </c>
      <c r="H74" s="21">
        <v>497</v>
      </c>
      <c r="I74" s="22">
        <v>48574012</v>
      </c>
      <c r="J74" s="58">
        <f t="shared" si="3"/>
        <v>97734.430583501002</v>
      </c>
      <c r="K74" s="72">
        <v>45836</v>
      </c>
      <c r="L74" s="22">
        <v>48574012</v>
      </c>
      <c r="M74" s="58">
        <f t="shared" si="4"/>
        <v>1059.7349681473079</v>
      </c>
      <c r="N74" s="23"/>
      <c r="O74" s="130"/>
      <c r="P74" s="108"/>
      <c r="Q74" s="55"/>
      <c r="R74" s="109">
        <v>0</v>
      </c>
      <c r="S74" s="55"/>
      <c r="T74" s="55"/>
      <c r="U74" s="116">
        <v>0</v>
      </c>
      <c r="V74" s="108"/>
      <c r="W74" s="55"/>
      <c r="X74" s="109">
        <v>0</v>
      </c>
      <c r="Y74" s="120"/>
      <c r="Z74" s="127">
        <v>0</v>
      </c>
      <c r="AA74" s="44"/>
      <c r="AB74" s="44"/>
    </row>
    <row r="75" spans="1:28" ht="26.25" customHeight="1">
      <c r="A75" s="71" t="s">
        <v>72</v>
      </c>
      <c r="B75" s="56">
        <v>71</v>
      </c>
      <c r="C75" s="71">
        <v>2</v>
      </c>
      <c r="D75" s="74">
        <v>5040005001976</v>
      </c>
      <c r="E75" s="84" t="s">
        <v>80</v>
      </c>
      <c r="F75" s="57" t="s">
        <v>81</v>
      </c>
      <c r="G75" s="20">
        <v>10</v>
      </c>
      <c r="H75" s="21">
        <v>102</v>
      </c>
      <c r="I75" s="22">
        <v>4908322</v>
      </c>
      <c r="J75" s="58">
        <f t="shared" si="3"/>
        <v>48120.803921568629</v>
      </c>
      <c r="K75" s="72">
        <v>8552</v>
      </c>
      <c r="L75" s="22">
        <v>4908322</v>
      </c>
      <c r="M75" s="58">
        <f t="shared" si="4"/>
        <v>573.93849391955098</v>
      </c>
      <c r="N75" s="23"/>
      <c r="O75" s="130"/>
      <c r="P75" s="108"/>
      <c r="Q75" s="55"/>
      <c r="R75" s="109">
        <v>0</v>
      </c>
      <c r="S75" s="55"/>
      <c r="T75" s="55"/>
      <c r="U75" s="116">
        <v>0</v>
      </c>
      <c r="V75" s="108"/>
      <c r="W75" s="55"/>
      <c r="X75" s="109">
        <v>0</v>
      </c>
      <c r="Y75" s="120"/>
      <c r="Z75" s="127">
        <v>0</v>
      </c>
      <c r="AA75" s="44"/>
      <c r="AB75" s="44"/>
    </row>
    <row r="76" spans="1:28" ht="26.25" customHeight="1">
      <c r="A76" s="71" t="s">
        <v>72</v>
      </c>
      <c r="B76" s="56">
        <v>72</v>
      </c>
      <c r="C76" s="71">
        <v>4</v>
      </c>
      <c r="D76" s="74">
        <v>6040001114748</v>
      </c>
      <c r="E76" s="84" t="s">
        <v>1268</v>
      </c>
      <c r="F76" s="57" t="s">
        <v>1269</v>
      </c>
      <c r="G76" s="20">
        <v>20</v>
      </c>
      <c r="H76" s="21">
        <v>269</v>
      </c>
      <c r="I76" s="22">
        <v>24550214</v>
      </c>
      <c r="J76" s="58">
        <f t="shared" si="3"/>
        <v>91264.736059479561</v>
      </c>
      <c r="K76" s="72">
        <v>22314</v>
      </c>
      <c r="L76" s="22">
        <v>24550214</v>
      </c>
      <c r="M76" s="58">
        <f t="shared" si="4"/>
        <v>1100.2157389979386</v>
      </c>
      <c r="N76" s="23"/>
      <c r="O76" s="130"/>
      <c r="P76" s="108"/>
      <c r="Q76" s="55"/>
      <c r="R76" s="109">
        <v>0</v>
      </c>
      <c r="S76" s="55"/>
      <c r="T76" s="55"/>
      <c r="U76" s="116">
        <v>0</v>
      </c>
      <c r="V76" s="108"/>
      <c r="W76" s="55"/>
      <c r="X76" s="109">
        <v>0</v>
      </c>
      <c r="Y76" s="120" t="s">
        <v>85</v>
      </c>
      <c r="Z76" s="127">
        <v>0.1</v>
      </c>
      <c r="AA76" s="44"/>
      <c r="AB76" s="44"/>
    </row>
    <row r="77" spans="1:28" ht="26.25" customHeight="1">
      <c r="A77" s="71" t="s">
        <v>72</v>
      </c>
      <c r="B77" s="56">
        <v>73</v>
      </c>
      <c r="C77" s="71">
        <v>4</v>
      </c>
      <c r="D77" s="74">
        <v>9040001107699</v>
      </c>
      <c r="E77" s="84" t="s">
        <v>1270</v>
      </c>
      <c r="F77" s="57" t="s">
        <v>1271</v>
      </c>
      <c r="G77" s="20">
        <v>20</v>
      </c>
      <c r="H77" s="21">
        <v>481</v>
      </c>
      <c r="I77" s="22">
        <v>41429958</v>
      </c>
      <c r="J77" s="58">
        <f t="shared" si="3"/>
        <v>86132.968814968815</v>
      </c>
      <c r="K77" s="72">
        <v>37006</v>
      </c>
      <c r="L77" s="22">
        <v>41429958</v>
      </c>
      <c r="M77" s="58">
        <f t="shared" si="4"/>
        <v>1119.547046424904</v>
      </c>
      <c r="N77" s="23"/>
      <c r="O77" s="130"/>
      <c r="P77" s="108"/>
      <c r="Q77" s="55"/>
      <c r="R77" s="109">
        <v>0</v>
      </c>
      <c r="S77" s="55"/>
      <c r="T77" s="55"/>
      <c r="U77" s="116">
        <v>0</v>
      </c>
      <c r="V77" s="108"/>
      <c r="W77" s="55"/>
      <c r="X77" s="109">
        <v>0</v>
      </c>
      <c r="Y77" s="120"/>
      <c r="Z77" s="127">
        <v>0</v>
      </c>
      <c r="AA77" s="44"/>
      <c r="AB77" s="44"/>
    </row>
    <row r="78" spans="1:28" ht="26.25" customHeight="1">
      <c r="A78" s="71" t="s">
        <v>72</v>
      </c>
      <c r="B78" s="56">
        <v>74</v>
      </c>
      <c r="C78" s="71">
        <v>4</v>
      </c>
      <c r="D78" s="74">
        <v>9040001107699</v>
      </c>
      <c r="E78" s="84" t="s">
        <v>1270</v>
      </c>
      <c r="F78" s="57" t="s">
        <v>1272</v>
      </c>
      <c r="G78" s="20">
        <v>20</v>
      </c>
      <c r="H78" s="21">
        <v>497</v>
      </c>
      <c r="I78" s="22">
        <v>41682386</v>
      </c>
      <c r="J78" s="58">
        <f t="shared" si="3"/>
        <v>83867.979879275648</v>
      </c>
      <c r="K78" s="72">
        <v>37362</v>
      </c>
      <c r="L78" s="22">
        <v>41682386</v>
      </c>
      <c r="M78" s="58">
        <f t="shared" si="4"/>
        <v>1115.6358331995075</v>
      </c>
      <c r="N78" s="23"/>
      <c r="O78" s="130"/>
      <c r="P78" s="108"/>
      <c r="Q78" s="55"/>
      <c r="R78" s="109">
        <v>0</v>
      </c>
      <c r="S78" s="55"/>
      <c r="T78" s="55"/>
      <c r="U78" s="116">
        <v>0</v>
      </c>
      <c r="V78" s="108"/>
      <c r="W78" s="55"/>
      <c r="X78" s="109">
        <v>0</v>
      </c>
      <c r="Y78" s="120"/>
      <c r="Z78" s="127">
        <v>0</v>
      </c>
      <c r="AA78" s="44"/>
      <c r="AB78" s="44"/>
    </row>
    <row r="79" spans="1:28" ht="26.25" customHeight="1">
      <c r="A79" s="71" t="s">
        <v>72</v>
      </c>
      <c r="B79" s="56">
        <v>75</v>
      </c>
      <c r="C79" s="71">
        <v>2</v>
      </c>
      <c r="D79" s="74">
        <v>4040005001564</v>
      </c>
      <c r="E79" s="84" t="s">
        <v>1273</v>
      </c>
      <c r="F79" s="57" t="s">
        <v>109</v>
      </c>
      <c r="G79" s="20">
        <v>20</v>
      </c>
      <c r="H79" s="21">
        <v>228</v>
      </c>
      <c r="I79" s="22">
        <v>27795766</v>
      </c>
      <c r="J79" s="58">
        <f t="shared" si="3"/>
        <v>121911.25438596492</v>
      </c>
      <c r="K79" s="72">
        <v>25869</v>
      </c>
      <c r="L79" s="22">
        <v>27795766</v>
      </c>
      <c r="M79" s="58">
        <f t="shared" si="4"/>
        <v>1074.4816575824345</v>
      </c>
      <c r="N79" s="23"/>
      <c r="O79" s="130"/>
      <c r="P79" s="108"/>
      <c r="Q79" s="55"/>
      <c r="R79" s="109">
        <v>0</v>
      </c>
      <c r="S79" s="55"/>
      <c r="T79" s="55"/>
      <c r="U79" s="116">
        <v>0</v>
      </c>
      <c r="V79" s="108"/>
      <c r="W79" s="55"/>
      <c r="X79" s="109">
        <v>0</v>
      </c>
      <c r="Y79" s="120"/>
      <c r="Z79" s="127">
        <v>0</v>
      </c>
      <c r="AA79" s="44"/>
      <c r="AB79" s="44"/>
    </row>
    <row r="80" spans="1:28" ht="26.25" customHeight="1">
      <c r="A80" s="71" t="s">
        <v>72</v>
      </c>
      <c r="B80" s="56">
        <v>76</v>
      </c>
      <c r="C80" s="71">
        <v>4</v>
      </c>
      <c r="D80" s="74">
        <v>7040001084239</v>
      </c>
      <c r="E80" s="84" t="s">
        <v>1261</v>
      </c>
      <c r="F80" s="57" t="s">
        <v>1274</v>
      </c>
      <c r="G80" s="20">
        <v>20</v>
      </c>
      <c r="H80" s="21">
        <v>407</v>
      </c>
      <c r="I80" s="22">
        <v>35613028</v>
      </c>
      <c r="J80" s="58">
        <f t="shared" si="3"/>
        <v>87501.297297297293</v>
      </c>
      <c r="K80" s="72">
        <v>32172</v>
      </c>
      <c r="L80" s="22">
        <v>35613028</v>
      </c>
      <c r="M80" s="58">
        <f t="shared" si="4"/>
        <v>1106.9572298893447</v>
      </c>
      <c r="N80" s="23"/>
      <c r="O80" s="130"/>
      <c r="P80" s="108"/>
      <c r="Q80" s="55"/>
      <c r="R80" s="109">
        <v>0</v>
      </c>
      <c r="S80" s="55"/>
      <c r="T80" s="55"/>
      <c r="U80" s="116">
        <v>0</v>
      </c>
      <c r="V80" s="108"/>
      <c r="W80" s="55"/>
      <c r="X80" s="109">
        <v>0</v>
      </c>
      <c r="Y80" s="120" t="s">
        <v>85</v>
      </c>
      <c r="Z80" s="127">
        <v>0.03</v>
      </c>
      <c r="AA80" s="44"/>
      <c r="AB80" s="44"/>
    </row>
    <row r="81" spans="1:28" ht="26.25" customHeight="1">
      <c r="A81" s="71" t="s">
        <v>72</v>
      </c>
      <c r="B81" s="56">
        <v>77</v>
      </c>
      <c r="C81" s="71">
        <v>4</v>
      </c>
      <c r="D81" s="74">
        <v>6020001100683</v>
      </c>
      <c r="E81" s="84" t="s">
        <v>1275</v>
      </c>
      <c r="F81" s="57" t="s">
        <v>1276</v>
      </c>
      <c r="G81" s="20">
        <v>20</v>
      </c>
      <c r="H81" s="21">
        <v>551</v>
      </c>
      <c r="I81" s="22">
        <v>50535784</v>
      </c>
      <c r="J81" s="58">
        <f t="shared" si="3"/>
        <v>91716.486388384757</v>
      </c>
      <c r="K81" s="72">
        <v>38561</v>
      </c>
      <c r="L81" s="22">
        <v>50535784</v>
      </c>
      <c r="M81" s="58">
        <f t="shared" si="4"/>
        <v>1310.5413241357849</v>
      </c>
      <c r="N81" s="23"/>
      <c r="O81" s="130"/>
      <c r="P81" s="108"/>
      <c r="Q81" s="55"/>
      <c r="R81" s="109">
        <v>0</v>
      </c>
      <c r="S81" s="55"/>
      <c r="T81" s="55"/>
      <c r="U81" s="116">
        <v>0</v>
      </c>
      <c r="V81" s="108"/>
      <c r="W81" s="55"/>
      <c r="X81" s="109">
        <v>0</v>
      </c>
      <c r="Y81" s="120"/>
      <c r="Z81" s="127">
        <v>0</v>
      </c>
      <c r="AA81" s="44"/>
      <c r="AB81" s="44"/>
    </row>
    <row r="82" spans="1:28" ht="26.25" customHeight="1">
      <c r="A82" s="71" t="s">
        <v>72</v>
      </c>
      <c r="B82" s="56">
        <v>78</v>
      </c>
      <c r="C82" s="71">
        <v>4</v>
      </c>
      <c r="D82" s="74">
        <v>6020001100683</v>
      </c>
      <c r="E82" s="84" t="s">
        <v>1275</v>
      </c>
      <c r="F82" s="57" t="s">
        <v>1277</v>
      </c>
      <c r="G82" s="20">
        <v>20</v>
      </c>
      <c r="H82" s="21">
        <v>510</v>
      </c>
      <c r="I82" s="22">
        <v>48898129</v>
      </c>
      <c r="J82" s="58">
        <f t="shared" si="3"/>
        <v>95878.684313725491</v>
      </c>
      <c r="K82" s="72">
        <v>36885</v>
      </c>
      <c r="L82" s="22">
        <v>48898129</v>
      </c>
      <c r="M82" s="58">
        <f t="shared" si="4"/>
        <v>1325.6914463874205</v>
      </c>
      <c r="N82" s="23"/>
      <c r="O82" s="130"/>
      <c r="P82" s="108"/>
      <c r="Q82" s="55"/>
      <c r="R82" s="109">
        <v>0</v>
      </c>
      <c r="S82" s="55"/>
      <c r="T82" s="55"/>
      <c r="U82" s="116">
        <v>0</v>
      </c>
      <c r="V82" s="108"/>
      <c r="W82" s="55"/>
      <c r="X82" s="109">
        <v>0</v>
      </c>
      <c r="Y82" s="120"/>
      <c r="Z82" s="127">
        <v>0</v>
      </c>
      <c r="AA82" s="44"/>
      <c r="AB82" s="44"/>
    </row>
    <row r="83" spans="1:28" ht="26.25" customHeight="1">
      <c r="A83" s="71" t="s">
        <v>72</v>
      </c>
      <c r="B83" s="56">
        <v>79</v>
      </c>
      <c r="C83" s="71">
        <v>4</v>
      </c>
      <c r="D83" s="74">
        <v>6020001100683</v>
      </c>
      <c r="E83" s="84" t="s">
        <v>1275</v>
      </c>
      <c r="F83" s="57" t="s">
        <v>1278</v>
      </c>
      <c r="G83" s="20">
        <v>20</v>
      </c>
      <c r="H83" s="21">
        <v>705</v>
      </c>
      <c r="I83" s="22">
        <v>78282348</v>
      </c>
      <c r="J83" s="58">
        <f t="shared" si="3"/>
        <v>111038.7914893617</v>
      </c>
      <c r="K83" s="72">
        <v>57203</v>
      </c>
      <c r="L83" s="22">
        <v>78282348</v>
      </c>
      <c r="M83" s="58">
        <f t="shared" si="4"/>
        <v>1368.5007429680261</v>
      </c>
      <c r="N83" s="23"/>
      <c r="O83" s="130"/>
      <c r="P83" s="108"/>
      <c r="Q83" s="55"/>
      <c r="R83" s="109">
        <v>0</v>
      </c>
      <c r="S83" s="55"/>
      <c r="T83" s="55"/>
      <c r="U83" s="116">
        <v>0</v>
      </c>
      <c r="V83" s="108"/>
      <c r="W83" s="55"/>
      <c r="X83" s="109">
        <v>0</v>
      </c>
      <c r="Y83" s="120"/>
      <c r="Z83" s="127">
        <v>0</v>
      </c>
      <c r="AA83" s="44"/>
      <c r="AB83" s="44"/>
    </row>
    <row r="84" spans="1:28" ht="26.25" customHeight="1">
      <c r="A84" s="71" t="s">
        <v>72</v>
      </c>
      <c r="B84" s="56">
        <v>80</v>
      </c>
      <c r="C84" s="71">
        <v>4</v>
      </c>
      <c r="D84" s="74">
        <v>6020001100683</v>
      </c>
      <c r="E84" s="84" t="s">
        <v>1275</v>
      </c>
      <c r="F84" s="57" t="s">
        <v>1279</v>
      </c>
      <c r="G84" s="20">
        <v>20</v>
      </c>
      <c r="H84" s="21">
        <v>682</v>
      </c>
      <c r="I84" s="22">
        <v>73004439</v>
      </c>
      <c r="J84" s="58">
        <f t="shared" si="3"/>
        <v>107044.63196480938</v>
      </c>
      <c r="K84" s="72">
        <v>54724</v>
      </c>
      <c r="L84" s="22">
        <v>73004439</v>
      </c>
      <c r="M84" s="58">
        <f t="shared" si="4"/>
        <v>1334.0479314377603</v>
      </c>
      <c r="N84" s="23"/>
      <c r="O84" s="130"/>
      <c r="P84" s="108"/>
      <c r="Q84" s="55"/>
      <c r="R84" s="109">
        <v>0</v>
      </c>
      <c r="S84" s="55"/>
      <c r="T84" s="55"/>
      <c r="U84" s="116">
        <v>0</v>
      </c>
      <c r="V84" s="108"/>
      <c r="W84" s="55"/>
      <c r="X84" s="109">
        <v>0</v>
      </c>
      <c r="Y84" s="120"/>
      <c r="Z84" s="127">
        <v>0</v>
      </c>
      <c r="AA84" s="44"/>
      <c r="AB84" s="44"/>
    </row>
    <row r="85" spans="1:28" ht="26.25" customHeight="1">
      <c r="A85" s="71" t="s">
        <v>72</v>
      </c>
      <c r="B85" s="56">
        <v>81</v>
      </c>
      <c r="C85" s="71">
        <v>5</v>
      </c>
      <c r="D85" s="74">
        <v>2040005002250</v>
      </c>
      <c r="E85" s="84" t="s">
        <v>83</v>
      </c>
      <c r="F85" s="57" t="s">
        <v>84</v>
      </c>
      <c r="G85" s="20">
        <v>10</v>
      </c>
      <c r="H85" s="21">
        <v>145</v>
      </c>
      <c r="I85" s="22">
        <v>13575189</v>
      </c>
      <c r="J85" s="58">
        <f t="shared" si="3"/>
        <v>93621.993103448272</v>
      </c>
      <c r="K85" s="72">
        <v>12570</v>
      </c>
      <c r="L85" s="22">
        <v>13575189</v>
      </c>
      <c r="M85" s="58">
        <f t="shared" si="4"/>
        <v>1079.9673031026252</v>
      </c>
      <c r="N85" s="23"/>
      <c r="O85" s="130"/>
      <c r="P85" s="108" t="s">
        <v>85</v>
      </c>
      <c r="Q85" s="55"/>
      <c r="R85" s="109">
        <v>0.2</v>
      </c>
      <c r="S85" s="55"/>
      <c r="T85" s="55"/>
      <c r="U85" s="116">
        <v>0</v>
      </c>
      <c r="V85" s="108"/>
      <c r="W85" s="55"/>
      <c r="X85" s="109">
        <v>0</v>
      </c>
      <c r="Y85" s="120" t="s">
        <v>85</v>
      </c>
      <c r="Z85" s="127">
        <v>0.1</v>
      </c>
      <c r="AA85" s="44"/>
      <c r="AB85" s="44"/>
    </row>
    <row r="86" spans="1:28" ht="26.25" customHeight="1">
      <c r="A86" s="71" t="s">
        <v>72</v>
      </c>
      <c r="B86" s="56">
        <v>82</v>
      </c>
      <c r="C86" s="71">
        <v>4</v>
      </c>
      <c r="D86" s="74">
        <v>8040003009787</v>
      </c>
      <c r="E86" s="84" t="s">
        <v>1280</v>
      </c>
      <c r="F86" s="57" t="s">
        <v>1281</v>
      </c>
      <c r="G86" s="20">
        <v>20</v>
      </c>
      <c r="H86" s="21">
        <v>401</v>
      </c>
      <c r="I86" s="22">
        <v>33886844</v>
      </c>
      <c r="J86" s="58">
        <f t="shared" si="3"/>
        <v>84505.845386533663</v>
      </c>
      <c r="K86" s="72">
        <v>32244</v>
      </c>
      <c r="L86" s="22">
        <v>33886844</v>
      </c>
      <c r="M86" s="58">
        <f t="shared" si="4"/>
        <v>1050.950378364967</v>
      </c>
      <c r="N86" s="23"/>
      <c r="O86" s="130"/>
      <c r="P86" s="108"/>
      <c r="Q86" s="55"/>
      <c r="R86" s="109">
        <v>0</v>
      </c>
      <c r="S86" s="55"/>
      <c r="T86" s="55"/>
      <c r="U86" s="116">
        <v>0</v>
      </c>
      <c r="V86" s="108"/>
      <c r="W86" s="55"/>
      <c r="X86" s="109">
        <v>0</v>
      </c>
      <c r="Y86" s="120"/>
      <c r="Z86" s="127">
        <v>0</v>
      </c>
      <c r="AA86" s="44"/>
      <c r="AB86" s="44"/>
    </row>
    <row r="87" spans="1:28" ht="26.25" customHeight="1">
      <c r="A87" s="71" t="s">
        <v>72</v>
      </c>
      <c r="B87" s="56">
        <v>83</v>
      </c>
      <c r="C87" s="71">
        <v>4</v>
      </c>
      <c r="D87" s="74">
        <v>5040003017289</v>
      </c>
      <c r="E87" s="84" t="s">
        <v>1282</v>
      </c>
      <c r="F87" s="57" t="s">
        <v>1283</v>
      </c>
      <c r="G87" s="20">
        <v>20</v>
      </c>
      <c r="H87" s="21">
        <v>508</v>
      </c>
      <c r="I87" s="22">
        <v>45078867</v>
      </c>
      <c r="J87" s="58">
        <f t="shared" si="3"/>
        <v>88737.927165354326</v>
      </c>
      <c r="K87" s="72">
        <v>41647</v>
      </c>
      <c r="L87" s="22">
        <v>45078867</v>
      </c>
      <c r="M87" s="58">
        <f t="shared" si="4"/>
        <v>1082.4037025476025</v>
      </c>
      <c r="N87" s="23"/>
      <c r="O87" s="130"/>
      <c r="P87" s="108"/>
      <c r="Q87" s="55"/>
      <c r="R87" s="109">
        <v>0</v>
      </c>
      <c r="S87" s="55"/>
      <c r="T87" s="55"/>
      <c r="U87" s="116">
        <v>0</v>
      </c>
      <c r="V87" s="108"/>
      <c r="W87" s="55"/>
      <c r="X87" s="109">
        <v>0</v>
      </c>
      <c r="Y87" s="120"/>
      <c r="Z87" s="127">
        <v>0</v>
      </c>
      <c r="AA87" s="44"/>
      <c r="AB87" s="44"/>
    </row>
    <row r="88" spans="1:28" ht="26.25" customHeight="1">
      <c r="A88" s="71" t="s">
        <v>72</v>
      </c>
      <c r="B88" s="56">
        <v>84</v>
      </c>
      <c r="C88" s="71">
        <v>4</v>
      </c>
      <c r="D88" s="74">
        <v>7040001098767</v>
      </c>
      <c r="E88" s="84" t="s">
        <v>1219</v>
      </c>
      <c r="F88" s="57" t="s">
        <v>1284</v>
      </c>
      <c r="G88" s="20">
        <v>20</v>
      </c>
      <c r="H88" s="21">
        <v>264</v>
      </c>
      <c r="I88" s="22">
        <v>19440617</v>
      </c>
      <c r="J88" s="58">
        <f t="shared" si="3"/>
        <v>73638.70075757576</v>
      </c>
      <c r="K88" s="72">
        <v>17310</v>
      </c>
      <c r="L88" s="22">
        <v>19440617</v>
      </c>
      <c r="M88" s="58">
        <f t="shared" si="4"/>
        <v>1123.0859041016754</v>
      </c>
      <c r="N88" s="23"/>
      <c r="O88" s="130"/>
      <c r="P88" s="108"/>
      <c r="Q88" s="55"/>
      <c r="R88" s="109">
        <v>0</v>
      </c>
      <c r="S88" s="55"/>
      <c r="T88" s="55"/>
      <c r="U88" s="116">
        <v>0</v>
      </c>
      <c r="V88" s="108"/>
      <c r="W88" s="55"/>
      <c r="X88" s="109">
        <v>0</v>
      </c>
      <c r="Y88" s="120"/>
      <c r="Z88" s="127">
        <v>0</v>
      </c>
      <c r="AA88" s="44"/>
      <c r="AB88" s="44"/>
    </row>
    <row r="89" spans="1:28" ht="26.25" customHeight="1">
      <c r="A89" s="71" t="s">
        <v>72</v>
      </c>
      <c r="B89" s="56">
        <v>85</v>
      </c>
      <c r="C89" s="71">
        <v>5</v>
      </c>
      <c r="D89" s="74">
        <v>9040005021087</v>
      </c>
      <c r="E89" s="84" t="s">
        <v>110</v>
      </c>
      <c r="F89" s="57" t="s">
        <v>111</v>
      </c>
      <c r="G89" s="20">
        <v>10</v>
      </c>
      <c r="H89" s="21">
        <v>87</v>
      </c>
      <c r="I89" s="22">
        <v>7379465</v>
      </c>
      <c r="J89" s="58">
        <f t="shared" si="3"/>
        <v>84821.436781609198</v>
      </c>
      <c r="K89" s="72">
        <v>6882</v>
      </c>
      <c r="L89" s="22">
        <v>7379465</v>
      </c>
      <c r="M89" s="58">
        <f t="shared" si="4"/>
        <v>1072.2849462365591</v>
      </c>
      <c r="N89" s="23"/>
      <c r="O89" s="130"/>
      <c r="P89" s="108"/>
      <c r="Q89" s="55"/>
      <c r="R89" s="109">
        <v>0</v>
      </c>
      <c r="S89" s="55"/>
      <c r="T89" s="55"/>
      <c r="U89" s="116">
        <v>0</v>
      </c>
      <c r="V89" s="108"/>
      <c r="W89" s="55"/>
      <c r="X89" s="109">
        <v>0</v>
      </c>
      <c r="Y89" s="120"/>
      <c r="Z89" s="127">
        <v>0</v>
      </c>
      <c r="AA89" s="44"/>
      <c r="AB89" s="44"/>
    </row>
    <row r="90" spans="1:28" ht="26.25" customHeight="1">
      <c r="A90" s="71" t="s">
        <v>72</v>
      </c>
      <c r="B90" s="56">
        <v>86</v>
      </c>
      <c r="C90" s="71">
        <v>4</v>
      </c>
      <c r="D90" s="74">
        <v>7040003018021</v>
      </c>
      <c r="E90" s="84" t="s">
        <v>1285</v>
      </c>
      <c r="F90" s="57" t="s">
        <v>1286</v>
      </c>
      <c r="G90" s="20">
        <v>40</v>
      </c>
      <c r="H90" s="21">
        <v>187</v>
      </c>
      <c r="I90" s="22">
        <v>18457913</v>
      </c>
      <c r="J90" s="58">
        <f t="shared" si="3"/>
        <v>98705.417112299459</v>
      </c>
      <c r="K90" s="72">
        <v>16290</v>
      </c>
      <c r="L90" s="22">
        <v>18457913</v>
      </c>
      <c r="M90" s="58">
        <f t="shared" si="4"/>
        <v>1133.0824432166974</v>
      </c>
      <c r="N90" s="23"/>
      <c r="O90" s="130"/>
      <c r="P90" s="108"/>
      <c r="Q90" s="55"/>
      <c r="R90" s="109">
        <v>0</v>
      </c>
      <c r="S90" s="55"/>
      <c r="T90" s="55"/>
      <c r="U90" s="116">
        <v>0</v>
      </c>
      <c r="V90" s="108"/>
      <c r="W90" s="55"/>
      <c r="X90" s="109">
        <v>0</v>
      </c>
      <c r="Y90" s="120" t="s">
        <v>85</v>
      </c>
      <c r="Z90" s="127">
        <v>0.5</v>
      </c>
      <c r="AA90" s="44"/>
      <c r="AB90" s="44"/>
    </row>
    <row r="91" spans="1:28" ht="26.25" customHeight="1">
      <c r="A91" s="71" t="s">
        <v>72</v>
      </c>
      <c r="B91" s="56">
        <v>87</v>
      </c>
      <c r="C91" s="71">
        <v>4</v>
      </c>
      <c r="D91" s="74">
        <v>6030003011572</v>
      </c>
      <c r="E91" s="84" t="s">
        <v>1287</v>
      </c>
      <c r="F91" s="57" t="s">
        <v>1288</v>
      </c>
      <c r="G91" s="20">
        <v>20</v>
      </c>
      <c r="H91" s="21">
        <v>410</v>
      </c>
      <c r="I91" s="22">
        <v>26446058</v>
      </c>
      <c r="J91" s="58">
        <f t="shared" si="3"/>
        <v>64502.58048780488</v>
      </c>
      <c r="K91" s="72">
        <v>21375</v>
      </c>
      <c r="L91" s="22">
        <v>26446058</v>
      </c>
      <c r="M91" s="58">
        <f t="shared" si="4"/>
        <v>1237.2424795321638</v>
      </c>
      <c r="N91" s="23"/>
      <c r="O91" s="130"/>
      <c r="P91" s="108"/>
      <c r="Q91" s="55"/>
      <c r="R91" s="109">
        <v>0</v>
      </c>
      <c r="S91" s="55"/>
      <c r="T91" s="55"/>
      <c r="U91" s="116">
        <v>0</v>
      </c>
      <c r="V91" s="108"/>
      <c r="W91" s="55"/>
      <c r="X91" s="109">
        <v>0</v>
      </c>
      <c r="Y91" s="120"/>
      <c r="Z91" s="127">
        <v>0</v>
      </c>
      <c r="AA91" s="44"/>
      <c r="AB91" s="44"/>
    </row>
    <row r="92" spans="1:28" ht="26.25" customHeight="1">
      <c r="A92" s="71" t="s">
        <v>72</v>
      </c>
      <c r="B92" s="56">
        <v>88</v>
      </c>
      <c r="C92" s="71">
        <v>4</v>
      </c>
      <c r="D92" s="74" t="s">
        <v>1289</v>
      </c>
      <c r="E92" s="84" t="s">
        <v>1290</v>
      </c>
      <c r="F92" s="57" t="s">
        <v>1291</v>
      </c>
      <c r="G92" s="20">
        <v>20</v>
      </c>
      <c r="H92" s="21">
        <v>415</v>
      </c>
      <c r="I92" s="22">
        <v>22174859</v>
      </c>
      <c r="J92" s="58">
        <f t="shared" si="3"/>
        <v>53433.395180722895</v>
      </c>
      <c r="K92" s="72">
        <v>24551</v>
      </c>
      <c r="L92" s="22">
        <v>22174859</v>
      </c>
      <c r="M92" s="58">
        <f t="shared" si="4"/>
        <v>903.21612154291063</v>
      </c>
      <c r="N92" s="23"/>
      <c r="O92" s="130"/>
      <c r="P92" s="108"/>
      <c r="Q92" s="55"/>
      <c r="R92" s="109">
        <v>0</v>
      </c>
      <c r="S92" s="55"/>
      <c r="T92" s="55"/>
      <c r="U92" s="116">
        <v>0</v>
      </c>
      <c r="V92" s="108"/>
      <c r="W92" s="55"/>
      <c r="X92" s="109">
        <v>0</v>
      </c>
      <c r="Y92" s="120"/>
      <c r="Z92" s="127">
        <v>0</v>
      </c>
      <c r="AA92" s="44"/>
      <c r="AB92" s="44"/>
    </row>
    <row r="93" spans="1:28" ht="26.25" customHeight="1">
      <c r="A93" s="71" t="s">
        <v>72</v>
      </c>
      <c r="B93" s="56">
        <v>89</v>
      </c>
      <c r="C93" s="71">
        <v>4</v>
      </c>
      <c r="D93" s="74">
        <v>1040003015197</v>
      </c>
      <c r="E93" s="84" t="s">
        <v>1292</v>
      </c>
      <c r="F93" s="57" t="s">
        <v>1293</v>
      </c>
      <c r="G93" s="20">
        <v>20</v>
      </c>
      <c r="H93" s="21">
        <v>329</v>
      </c>
      <c r="I93" s="22">
        <v>25520000</v>
      </c>
      <c r="J93" s="58">
        <f t="shared" si="3"/>
        <v>77568.389057750755</v>
      </c>
      <c r="K93" s="72">
        <v>22602.91</v>
      </c>
      <c r="L93" s="22">
        <v>25520000</v>
      </c>
      <c r="M93" s="58">
        <f t="shared" si="4"/>
        <v>1129.0581610951865</v>
      </c>
      <c r="N93" s="23"/>
      <c r="O93" s="130"/>
      <c r="P93" s="108"/>
      <c r="Q93" s="55"/>
      <c r="R93" s="109">
        <v>0</v>
      </c>
      <c r="S93" s="55"/>
      <c r="T93" s="55"/>
      <c r="U93" s="116">
        <v>0</v>
      </c>
      <c r="V93" s="108"/>
      <c r="W93" s="55"/>
      <c r="X93" s="109">
        <v>0</v>
      </c>
      <c r="Y93" s="120" t="s">
        <v>85</v>
      </c>
      <c r="Z93" s="127">
        <v>0.05</v>
      </c>
      <c r="AA93" s="44"/>
      <c r="AB93" s="44"/>
    </row>
    <row r="94" spans="1:28" ht="26.25" customHeight="1">
      <c r="A94" s="71" t="s">
        <v>72</v>
      </c>
      <c r="B94" s="56">
        <v>90</v>
      </c>
      <c r="C94" s="71">
        <v>4</v>
      </c>
      <c r="D94" s="74">
        <v>6040003019210</v>
      </c>
      <c r="E94" s="84" t="s">
        <v>1294</v>
      </c>
      <c r="F94" s="57" t="s">
        <v>1295</v>
      </c>
      <c r="G94" s="20">
        <v>20</v>
      </c>
      <c r="H94" s="21">
        <v>541</v>
      </c>
      <c r="I94" s="22">
        <v>46075630</v>
      </c>
      <c r="J94" s="58">
        <f t="shared" si="3"/>
        <v>85167.523105360437</v>
      </c>
      <c r="K94" s="72">
        <v>40634</v>
      </c>
      <c r="L94" s="22">
        <v>46075630</v>
      </c>
      <c r="M94" s="58">
        <f t="shared" si="4"/>
        <v>1133.9181473642761</v>
      </c>
      <c r="N94" s="23"/>
      <c r="O94" s="130"/>
      <c r="P94" s="108"/>
      <c r="Q94" s="55"/>
      <c r="R94" s="109">
        <v>0</v>
      </c>
      <c r="S94" s="55"/>
      <c r="T94" s="55"/>
      <c r="U94" s="116">
        <v>0</v>
      </c>
      <c r="V94" s="108"/>
      <c r="W94" s="55"/>
      <c r="X94" s="109">
        <v>0</v>
      </c>
      <c r="Y94" s="120"/>
      <c r="Z94" s="127">
        <v>0</v>
      </c>
      <c r="AA94" s="44"/>
      <c r="AB94" s="44"/>
    </row>
    <row r="95" spans="1:28" ht="26.25" customHeight="1">
      <c r="A95" s="71" t="s">
        <v>72</v>
      </c>
      <c r="B95" s="56">
        <v>91</v>
      </c>
      <c r="C95" s="71">
        <v>4</v>
      </c>
      <c r="D95" s="74">
        <v>2040001121921</v>
      </c>
      <c r="E95" s="84" t="s">
        <v>1296</v>
      </c>
      <c r="F95" s="57" t="s">
        <v>1297</v>
      </c>
      <c r="G95" s="20">
        <v>20</v>
      </c>
      <c r="H95" s="21">
        <v>427</v>
      </c>
      <c r="I95" s="22">
        <v>33384524</v>
      </c>
      <c r="J95" s="58">
        <f t="shared" si="3"/>
        <v>78183.896955503515</v>
      </c>
      <c r="K95" s="72">
        <v>29679</v>
      </c>
      <c r="L95" s="22">
        <v>33384524</v>
      </c>
      <c r="M95" s="58">
        <f t="shared" si="4"/>
        <v>1124.8533980255399</v>
      </c>
      <c r="N95" s="23"/>
      <c r="O95" s="130"/>
      <c r="P95" s="108"/>
      <c r="Q95" s="55"/>
      <c r="R95" s="109">
        <v>0</v>
      </c>
      <c r="S95" s="55"/>
      <c r="T95" s="55"/>
      <c r="U95" s="116">
        <v>0</v>
      </c>
      <c r="V95" s="108"/>
      <c r="W95" s="55"/>
      <c r="X95" s="109">
        <v>0</v>
      </c>
      <c r="Y95" s="120" t="s">
        <v>85</v>
      </c>
      <c r="Z95" s="127">
        <v>0.01</v>
      </c>
      <c r="AA95" s="44"/>
      <c r="AB95" s="44"/>
    </row>
    <row r="96" spans="1:28" ht="26.25" customHeight="1">
      <c r="A96" s="71" t="s">
        <v>72</v>
      </c>
      <c r="B96" s="56">
        <v>92</v>
      </c>
      <c r="C96" s="71">
        <v>4</v>
      </c>
      <c r="D96" s="74" t="s">
        <v>1298</v>
      </c>
      <c r="E96" s="84" t="s">
        <v>1299</v>
      </c>
      <c r="F96" s="57" t="s">
        <v>1300</v>
      </c>
      <c r="G96" s="20">
        <v>20</v>
      </c>
      <c r="H96" s="21">
        <v>261</v>
      </c>
      <c r="I96" s="22">
        <v>24316572</v>
      </c>
      <c r="J96" s="58">
        <f t="shared" si="3"/>
        <v>93166.942528735628</v>
      </c>
      <c r="K96" s="72">
        <v>22481</v>
      </c>
      <c r="L96" s="22">
        <v>24316572</v>
      </c>
      <c r="M96" s="58">
        <f t="shared" si="4"/>
        <v>1081.6499266046885</v>
      </c>
      <c r="N96" s="23"/>
      <c r="O96" s="130"/>
      <c r="P96" s="108"/>
      <c r="Q96" s="55"/>
      <c r="R96" s="109">
        <v>0</v>
      </c>
      <c r="S96" s="55"/>
      <c r="T96" s="55"/>
      <c r="U96" s="116">
        <v>0</v>
      </c>
      <c r="V96" s="108"/>
      <c r="W96" s="55"/>
      <c r="X96" s="109">
        <v>0</v>
      </c>
      <c r="Y96" s="120" t="s">
        <v>85</v>
      </c>
      <c r="Z96" s="127">
        <v>0.34</v>
      </c>
      <c r="AA96" s="44"/>
      <c r="AB96" s="44"/>
    </row>
    <row r="97" spans="1:28" ht="26.25" customHeight="1">
      <c r="A97" s="71" t="s">
        <v>72</v>
      </c>
      <c r="B97" s="56">
        <v>93</v>
      </c>
      <c r="C97" s="71">
        <v>4</v>
      </c>
      <c r="D97" s="74">
        <v>1040003018919</v>
      </c>
      <c r="E97" s="84" t="s">
        <v>1301</v>
      </c>
      <c r="F97" s="57" t="s">
        <v>1302</v>
      </c>
      <c r="G97" s="20">
        <v>20</v>
      </c>
      <c r="H97" s="21">
        <v>224</v>
      </c>
      <c r="I97" s="22">
        <v>17805252</v>
      </c>
      <c r="J97" s="58">
        <f t="shared" si="3"/>
        <v>79487.732142857145</v>
      </c>
      <c r="K97" s="72">
        <v>16600</v>
      </c>
      <c r="L97" s="22">
        <v>17805252</v>
      </c>
      <c r="M97" s="58">
        <f t="shared" si="4"/>
        <v>1072.6055421686747</v>
      </c>
      <c r="N97" s="23"/>
      <c r="O97" s="130"/>
      <c r="P97" s="108"/>
      <c r="Q97" s="55"/>
      <c r="R97" s="109">
        <v>0</v>
      </c>
      <c r="S97" s="55"/>
      <c r="T97" s="55"/>
      <c r="U97" s="116">
        <v>0</v>
      </c>
      <c r="V97" s="108"/>
      <c r="W97" s="55"/>
      <c r="X97" s="109">
        <v>0</v>
      </c>
      <c r="Y97" s="120"/>
      <c r="Z97" s="127">
        <v>0</v>
      </c>
      <c r="AA97" s="44"/>
      <c r="AB97" s="44"/>
    </row>
    <row r="98" spans="1:28" ht="26.25" customHeight="1">
      <c r="A98" s="71" t="s">
        <v>72</v>
      </c>
      <c r="B98" s="56">
        <v>94</v>
      </c>
      <c r="C98" s="71">
        <v>4</v>
      </c>
      <c r="D98" s="74">
        <v>2040003017218</v>
      </c>
      <c r="E98" s="84" t="s">
        <v>1303</v>
      </c>
      <c r="F98" s="57" t="s">
        <v>1304</v>
      </c>
      <c r="G98" s="20">
        <v>20</v>
      </c>
      <c r="H98" s="21">
        <v>390</v>
      </c>
      <c r="I98" s="22">
        <v>37144629</v>
      </c>
      <c r="J98" s="58">
        <f t="shared" si="3"/>
        <v>95242.63846153846</v>
      </c>
      <c r="K98" s="72">
        <v>33150</v>
      </c>
      <c r="L98" s="22">
        <v>37144629</v>
      </c>
      <c r="M98" s="58">
        <f t="shared" si="4"/>
        <v>1120.5016289592761</v>
      </c>
      <c r="N98" s="23"/>
      <c r="O98" s="130"/>
      <c r="P98" s="108"/>
      <c r="Q98" s="55"/>
      <c r="R98" s="109">
        <v>0</v>
      </c>
      <c r="S98" s="55"/>
      <c r="T98" s="55"/>
      <c r="U98" s="116">
        <v>0</v>
      </c>
      <c r="V98" s="108"/>
      <c r="W98" s="55"/>
      <c r="X98" s="109">
        <v>0</v>
      </c>
      <c r="Y98" s="120"/>
      <c r="Z98" s="127">
        <v>0</v>
      </c>
      <c r="AA98" s="44"/>
      <c r="AB98" s="44"/>
    </row>
    <row r="99" spans="1:28" ht="26.25" customHeight="1">
      <c r="A99" s="71" t="s">
        <v>72</v>
      </c>
      <c r="B99" s="56">
        <v>95</v>
      </c>
      <c r="C99" s="71">
        <v>6</v>
      </c>
      <c r="D99" s="74">
        <v>1040005021425</v>
      </c>
      <c r="E99" s="84" t="s">
        <v>1305</v>
      </c>
      <c r="F99" s="57" t="s">
        <v>1306</v>
      </c>
      <c r="G99" s="20">
        <v>19</v>
      </c>
      <c r="H99" s="21">
        <v>442</v>
      </c>
      <c r="I99" s="22">
        <v>28422357</v>
      </c>
      <c r="J99" s="58">
        <f t="shared" si="3"/>
        <v>64303.975113122171</v>
      </c>
      <c r="K99" s="72">
        <v>26341</v>
      </c>
      <c r="L99" s="22">
        <v>28422357</v>
      </c>
      <c r="M99" s="58">
        <f t="shared" si="4"/>
        <v>1079.0158687976918</v>
      </c>
      <c r="N99" s="23"/>
      <c r="O99" s="130"/>
      <c r="P99" s="108"/>
      <c r="Q99" s="55"/>
      <c r="R99" s="109">
        <v>0</v>
      </c>
      <c r="S99" s="55"/>
      <c r="T99" s="55"/>
      <c r="U99" s="116">
        <v>0</v>
      </c>
      <c r="V99" s="108"/>
      <c r="W99" s="55"/>
      <c r="X99" s="109">
        <v>0</v>
      </c>
      <c r="Y99" s="120" t="s">
        <v>85</v>
      </c>
      <c r="Z99" s="127">
        <v>0.26</v>
      </c>
      <c r="AA99" s="44"/>
      <c r="AB99" s="44"/>
    </row>
    <row r="100" spans="1:28" ht="26.25" customHeight="1">
      <c r="A100" s="71" t="s">
        <v>72</v>
      </c>
      <c r="B100" s="56">
        <v>96</v>
      </c>
      <c r="C100" s="71">
        <v>4</v>
      </c>
      <c r="D100" s="74">
        <v>2040001116145</v>
      </c>
      <c r="E100" s="84" t="s">
        <v>1307</v>
      </c>
      <c r="F100" s="57" t="s">
        <v>1308</v>
      </c>
      <c r="G100" s="20">
        <v>20</v>
      </c>
      <c r="H100" s="21">
        <v>556</v>
      </c>
      <c r="I100" s="22">
        <v>31333925</v>
      </c>
      <c r="J100" s="58">
        <f t="shared" si="3"/>
        <v>56355.980215827338</v>
      </c>
      <c r="K100" s="72">
        <v>26700</v>
      </c>
      <c r="L100" s="22">
        <v>31333925</v>
      </c>
      <c r="M100" s="58">
        <f t="shared" si="4"/>
        <v>1173.5552434456929</v>
      </c>
      <c r="N100" s="23"/>
      <c r="O100" s="130"/>
      <c r="P100" s="108"/>
      <c r="Q100" s="55"/>
      <c r="R100" s="109">
        <v>0</v>
      </c>
      <c r="S100" s="55"/>
      <c r="T100" s="55"/>
      <c r="U100" s="116">
        <v>0</v>
      </c>
      <c r="V100" s="108"/>
      <c r="W100" s="55"/>
      <c r="X100" s="109">
        <v>0</v>
      </c>
      <c r="Y100" s="120"/>
      <c r="Z100" s="127">
        <v>0</v>
      </c>
      <c r="AA100" s="44"/>
      <c r="AB100" s="44"/>
    </row>
    <row r="101" spans="1:28" ht="26.25" customHeight="1">
      <c r="A101" s="71" t="s">
        <v>72</v>
      </c>
      <c r="B101" s="56">
        <v>97</v>
      </c>
      <c r="C101" s="71">
        <v>4</v>
      </c>
      <c r="D101" s="74">
        <v>8040001126460</v>
      </c>
      <c r="E101" s="84" t="s">
        <v>1309</v>
      </c>
      <c r="F101" s="57" t="s">
        <v>1310</v>
      </c>
      <c r="G101" s="20">
        <v>20</v>
      </c>
      <c r="H101" s="21">
        <v>344</v>
      </c>
      <c r="I101" s="22">
        <v>32652558</v>
      </c>
      <c r="J101" s="58">
        <f t="shared" si="3"/>
        <v>94920.226744186046</v>
      </c>
      <c r="K101" s="72">
        <v>30557</v>
      </c>
      <c r="L101" s="22">
        <v>32652558</v>
      </c>
      <c r="M101" s="58">
        <f t="shared" si="4"/>
        <v>1068.5786562817029</v>
      </c>
      <c r="N101" s="23"/>
      <c r="O101" s="130"/>
      <c r="P101" s="108"/>
      <c r="Q101" s="55"/>
      <c r="R101" s="109">
        <v>0</v>
      </c>
      <c r="S101" s="55"/>
      <c r="T101" s="55"/>
      <c r="U101" s="116">
        <v>0</v>
      </c>
      <c r="V101" s="108"/>
      <c r="W101" s="55"/>
      <c r="X101" s="109">
        <v>0</v>
      </c>
      <c r="Y101" s="120"/>
      <c r="Z101" s="127">
        <v>0</v>
      </c>
      <c r="AA101" s="44"/>
      <c r="AB101" s="44"/>
    </row>
    <row r="102" spans="1:28" ht="27" customHeight="1">
      <c r="A102" s="73" t="s">
        <v>72</v>
      </c>
      <c r="B102" s="56">
        <v>98</v>
      </c>
      <c r="C102" s="73">
        <v>4</v>
      </c>
      <c r="D102" s="75">
        <v>2040001125154</v>
      </c>
      <c r="E102" s="30" t="s">
        <v>1311</v>
      </c>
      <c r="F102" s="28" t="s">
        <v>1312</v>
      </c>
      <c r="G102" s="20">
        <v>12</v>
      </c>
      <c r="H102" s="21">
        <v>148</v>
      </c>
      <c r="I102" s="22">
        <v>11541585</v>
      </c>
      <c r="J102" s="58">
        <f t="shared" si="3"/>
        <v>77983.682432432426</v>
      </c>
      <c r="K102" s="72">
        <v>10746.75</v>
      </c>
      <c r="L102" s="22">
        <v>11541585</v>
      </c>
      <c r="M102" s="58">
        <f t="shared" si="4"/>
        <v>1073.9604996859516</v>
      </c>
      <c r="N102" s="23"/>
      <c r="O102" s="130"/>
      <c r="P102" s="108"/>
      <c r="Q102" s="55"/>
      <c r="R102" s="109">
        <v>0</v>
      </c>
      <c r="S102" s="55"/>
      <c r="T102" s="55"/>
      <c r="U102" s="116">
        <v>0</v>
      </c>
      <c r="V102" s="108"/>
      <c r="W102" s="55"/>
      <c r="X102" s="109">
        <v>0</v>
      </c>
      <c r="Y102" s="120"/>
      <c r="Z102" s="128">
        <v>0</v>
      </c>
      <c r="AA102" s="44">
        <v>2</v>
      </c>
      <c r="AB102" s="45" t="s">
        <v>8</v>
      </c>
    </row>
    <row r="103" spans="1:28" ht="27" customHeight="1">
      <c r="A103" s="73" t="s">
        <v>72</v>
      </c>
      <c r="B103" s="56">
        <v>99</v>
      </c>
      <c r="C103" s="73">
        <v>4</v>
      </c>
      <c r="D103" s="75">
        <v>6110001030129</v>
      </c>
      <c r="E103" s="30" t="s">
        <v>112</v>
      </c>
      <c r="F103" s="28" t="s">
        <v>113</v>
      </c>
      <c r="G103" s="20">
        <v>10</v>
      </c>
      <c r="H103" s="21">
        <v>196</v>
      </c>
      <c r="I103" s="22">
        <v>15135356</v>
      </c>
      <c r="J103" s="58">
        <f t="shared" si="3"/>
        <v>77221.204081632648</v>
      </c>
      <c r="K103" s="72">
        <v>13241</v>
      </c>
      <c r="L103" s="22">
        <v>15135356</v>
      </c>
      <c r="M103" s="58">
        <f t="shared" si="4"/>
        <v>1143.0674420360999</v>
      </c>
      <c r="N103" s="23"/>
      <c r="O103" s="130"/>
      <c r="P103" s="108" t="s">
        <v>85</v>
      </c>
      <c r="Q103" s="55"/>
      <c r="R103" s="109">
        <v>1</v>
      </c>
      <c r="S103" s="55"/>
      <c r="T103" s="55"/>
      <c r="U103" s="116">
        <v>0</v>
      </c>
      <c r="V103" s="108"/>
      <c r="W103" s="55"/>
      <c r="X103" s="109">
        <v>0</v>
      </c>
      <c r="Y103" s="120"/>
      <c r="Z103" s="128">
        <v>0</v>
      </c>
      <c r="AA103" s="44">
        <v>3</v>
      </c>
      <c r="AB103" s="45" t="s">
        <v>9</v>
      </c>
    </row>
    <row r="104" spans="1:28" ht="27" customHeight="1">
      <c r="A104" s="73" t="s">
        <v>72</v>
      </c>
      <c r="B104" s="56">
        <v>100</v>
      </c>
      <c r="C104" s="73">
        <v>4</v>
      </c>
      <c r="D104" s="75">
        <v>7010603007161</v>
      </c>
      <c r="E104" s="30" t="s">
        <v>1313</v>
      </c>
      <c r="F104" s="28" t="s">
        <v>114</v>
      </c>
      <c r="G104" s="20">
        <v>10</v>
      </c>
      <c r="H104" s="21">
        <v>299</v>
      </c>
      <c r="I104" s="22">
        <v>21797605</v>
      </c>
      <c r="J104" s="58">
        <f t="shared" si="3"/>
        <v>72901.688963210705</v>
      </c>
      <c r="K104" s="72">
        <v>20475</v>
      </c>
      <c r="L104" s="22">
        <v>21797605</v>
      </c>
      <c r="M104" s="58">
        <f t="shared" si="4"/>
        <v>1064.5960927960928</v>
      </c>
      <c r="N104" s="23"/>
      <c r="O104" s="130"/>
      <c r="P104" s="108"/>
      <c r="Q104" s="55"/>
      <c r="R104" s="109">
        <v>0</v>
      </c>
      <c r="S104" s="55"/>
      <c r="T104" s="55"/>
      <c r="U104" s="116">
        <v>0</v>
      </c>
      <c r="V104" s="108"/>
      <c r="W104" s="55"/>
      <c r="X104" s="109">
        <v>0</v>
      </c>
      <c r="Y104" s="120"/>
      <c r="Z104" s="128">
        <v>0</v>
      </c>
      <c r="AA104" s="44">
        <v>4</v>
      </c>
      <c r="AB104" s="45" t="s">
        <v>21</v>
      </c>
    </row>
    <row r="105" spans="1:28" ht="27" customHeight="1">
      <c r="A105" s="73" t="s">
        <v>72</v>
      </c>
      <c r="B105" s="56">
        <v>101</v>
      </c>
      <c r="C105" s="73">
        <v>4</v>
      </c>
      <c r="D105" s="75">
        <v>6040001121843</v>
      </c>
      <c r="E105" s="30" t="s">
        <v>1314</v>
      </c>
      <c r="F105" s="28" t="s">
        <v>1315</v>
      </c>
      <c r="G105" s="20">
        <v>20</v>
      </c>
      <c r="H105" s="21">
        <v>119</v>
      </c>
      <c r="I105" s="22">
        <v>9094624</v>
      </c>
      <c r="J105" s="58">
        <f t="shared" si="3"/>
        <v>76425.411764705888</v>
      </c>
      <c r="K105" s="72">
        <v>8735</v>
      </c>
      <c r="L105" s="22">
        <v>9094624</v>
      </c>
      <c r="M105" s="58">
        <f t="shared" si="4"/>
        <v>1041.1704636519748</v>
      </c>
      <c r="N105" s="23"/>
      <c r="O105" s="130"/>
      <c r="P105" s="108"/>
      <c r="Q105" s="55"/>
      <c r="R105" s="109">
        <v>0</v>
      </c>
      <c r="S105" s="55"/>
      <c r="T105" s="55"/>
      <c r="U105" s="116">
        <v>0</v>
      </c>
      <c r="V105" s="108"/>
      <c r="W105" s="55"/>
      <c r="X105" s="109">
        <v>0</v>
      </c>
      <c r="Y105" s="120"/>
      <c r="Z105" s="128">
        <v>0</v>
      </c>
      <c r="AA105" s="44">
        <v>5</v>
      </c>
      <c r="AB105" s="45" t="s">
        <v>11</v>
      </c>
    </row>
    <row r="106" spans="1:28" ht="27" customHeight="1">
      <c r="A106" s="73" t="s">
        <v>72</v>
      </c>
      <c r="B106" s="56">
        <v>102</v>
      </c>
      <c r="C106" s="73">
        <v>4</v>
      </c>
      <c r="D106" s="75">
        <v>2010601061925</v>
      </c>
      <c r="E106" s="30" t="s">
        <v>1316</v>
      </c>
      <c r="F106" s="29" t="s">
        <v>1317</v>
      </c>
      <c r="G106" s="20">
        <v>20</v>
      </c>
      <c r="H106" s="21">
        <v>284</v>
      </c>
      <c r="I106" s="22">
        <v>23375064</v>
      </c>
      <c r="J106" s="58">
        <f t="shared" si="3"/>
        <v>82306.563380281688</v>
      </c>
      <c r="K106" s="72">
        <v>21876</v>
      </c>
      <c r="L106" s="22">
        <v>23375064</v>
      </c>
      <c r="M106" s="58">
        <f t="shared" si="4"/>
        <v>1068.5255074053757</v>
      </c>
      <c r="N106" s="23"/>
      <c r="O106" s="130"/>
      <c r="P106" s="108"/>
      <c r="Q106" s="55"/>
      <c r="R106" s="109">
        <v>0</v>
      </c>
      <c r="S106" s="55"/>
      <c r="T106" s="55"/>
      <c r="U106" s="116">
        <v>0</v>
      </c>
      <c r="V106" s="108"/>
      <c r="W106" s="55"/>
      <c r="X106" s="109">
        <v>0</v>
      </c>
      <c r="Y106" s="120" t="s">
        <v>85</v>
      </c>
      <c r="Z106" s="128">
        <v>0.09</v>
      </c>
      <c r="AA106" s="44">
        <v>6</v>
      </c>
      <c r="AB106" s="45" t="s">
        <v>10</v>
      </c>
    </row>
    <row r="107" spans="1:28" ht="27" customHeight="1">
      <c r="A107" s="73" t="s">
        <v>72</v>
      </c>
      <c r="B107" s="56">
        <v>103</v>
      </c>
      <c r="C107" s="73">
        <v>4</v>
      </c>
      <c r="D107" s="75">
        <v>1040001122086</v>
      </c>
      <c r="E107" s="30" t="s">
        <v>1318</v>
      </c>
      <c r="F107" s="29" t="s">
        <v>1319</v>
      </c>
      <c r="G107" s="20">
        <v>20</v>
      </c>
      <c r="H107" s="21">
        <v>319</v>
      </c>
      <c r="I107" s="22">
        <v>29630610</v>
      </c>
      <c r="J107" s="58">
        <f t="shared" si="3"/>
        <v>92885.924764890282</v>
      </c>
      <c r="K107" s="72">
        <v>27255</v>
      </c>
      <c r="L107" s="22">
        <v>29630610</v>
      </c>
      <c r="M107" s="58">
        <f t="shared" si="4"/>
        <v>1087.1623555310953</v>
      </c>
      <c r="N107" s="23"/>
      <c r="O107" s="130"/>
      <c r="P107" s="108"/>
      <c r="Q107" s="55"/>
      <c r="R107" s="109">
        <v>0</v>
      </c>
      <c r="S107" s="55"/>
      <c r="T107" s="55"/>
      <c r="U107" s="116">
        <v>0</v>
      </c>
      <c r="V107" s="108"/>
      <c r="W107" s="55"/>
      <c r="X107" s="109">
        <v>0</v>
      </c>
      <c r="Y107" s="120" t="s">
        <v>85</v>
      </c>
      <c r="Z107" s="128">
        <v>0.7</v>
      </c>
      <c r="AA107" s="44"/>
      <c r="AB107" s="45"/>
    </row>
    <row r="108" spans="1:28" ht="27" customHeight="1">
      <c r="A108" s="73" t="s">
        <v>72</v>
      </c>
      <c r="B108" s="56">
        <v>104</v>
      </c>
      <c r="C108" s="73">
        <v>4</v>
      </c>
      <c r="D108" s="75">
        <v>7040001115183</v>
      </c>
      <c r="E108" s="30" t="s">
        <v>1180</v>
      </c>
      <c r="F108" s="29" t="s">
        <v>1320</v>
      </c>
      <c r="G108" s="20">
        <v>20</v>
      </c>
      <c r="H108" s="21">
        <v>315</v>
      </c>
      <c r="I108" s="22">
        <v>24271083</v>
      </c>
      <c r="J108" s="58">
        <f t="shared" si="3"/>
        <v>77051.057142857142</v>
      </c>
      <c r="K108" s="72">
        <v>22554</v>
      </c>
      <c r="L108" s="22">
        <v>24271083</v>
      </c>
      <c r="M108" s="58">
        <f t="shared" si="4"/>
        <v>1076.132083000798</v>
      </c>
      <c r="N108" s="23"/>
      <c r="O108" s="130"/>
      <c r="P108" s="108"/>
      <c r="Q108" s="55"/>
      <c r="R108" s="109">
        <v>0</v>
      </c>
      <c r="S108" s="55"/>
      <c r="T108" s="55"/>
      <c r="U108" s="116">
        <v>0</v>
      </c>
      <c r="V108" s="108"/>
      <c r="W108" s="55"/>
      <c r="X108" s="109">
        <v>0</v>
      </c>
      <c r="Y108" s="120"/>
      <c r="Z108" s="128">
        <v>0</v>
      </c>
      <c r="AA108" s="1"/>
    </row>
    <row r="109" spans="1:28" ht="27" customHeight="1">
      <c r="A109" s="73" t="s">
        <v>72</v>
      </c>
      <c r="B109" s="56">
        <v>105</v>
      </c>
      <c r="C109" s="73">
        <v>4</v>
      </c>
      <c r="D109" s="75">
        <v>8040001125512</v>
      </c>
      <c r="E109" s="30" t="s">
        <v>1321</v>
      </c>
      <c r="F109" s="29" t="s">
        <v>1322</v>
      </c>
      <c r="G109" s="20">
        <v>20</v>
      </c>
      <c r="H109" s="21">
        <v>480</v>
      </c>
      <c r="I109" s="22">
        <v>58530760</v>
      </c>
      <c r="J109" s="58">
        <f t="shared" si="3"/>
        <v>121939.08333333333</v>
      </c>
      <c r="K109" s="72">
        <v>34912</v>
      </c>
      <c r="L109" s="22">
        <v>58530760</v>
      </c>
      <c r="M109" s="58">
        <f t="shared" si="4"/>
        <v>1676.5226856095326</v>
      </c>
      <c r="N109" s="23"/>
      <c r="O109" s="130"/>
      <c r="P109" s="108"/>
      <c r="Q109" s="55"/>
      <c r="R109" s="109">
        <v>0</v>
      </c>
      <c r="S109" s="55"/>
      <c r="T109" s="55"/>
      <c r="U109" s="116">
        <v>0</v>
      </c>
      <c r="V109" s="108"/>
      <c r="W109" s="55"/>
      <c r="X109" s="109">
        <v>0</v>
      </c>
      <c r="Y109" s="120"/>
      <c r="Z109" s="128">
        <v>0</v>
      </c>
      <c r="AA109" s="1"/>
    </row>
    <row r="110" spans="1:28" ht="27" customHeight="1">
      <c r="A110" s="73" t="s">
        <v>72</v>
      </c>
      <c r="B110" s="56">
        <v>106</v>
      </c>
      <c r="C110" s="73">
        <v>4</v>
      </c>
      <c r="D110" s="75">
        <v>8011101100705</v>
      </c>
      <c r="E110" s="30" t="s">
        <v>1323</v>
      </c>
      <c r="F110" s="29" t="s">
        <v>1324</v>
      </c>
      <c r="G110" s="20">
        <v>10</v>
      </c>
      <c r="H110" s="21">
        <v>54</v>
      </c>
      <c r="I110" s="22">
        <v>540370</v>
      </c>
      <c r="J110" s="58">
        <f t="shared" si="3"/>
        <v>10006.851851851852</v>
      </c>
      <c r="K110" s="72">
        <v>400</v>
      </c>
      <c r="L110" s="22">
        <v>540370</v>
      </c>
      <c r="M110" s="58">
        <f t="shared" si="4"/>
        <v>1350.925</v>
      </c>
      <c r="N110" s="23"/>
      <c r="O110" s="130"/>
      <c r="P110" s="108"/>
      <c r="Q110" s="55"/>
      <c r="R110" s="109">
        <v>0</v>
      </c>
      <c r="S110" s="55"/>
      <c r="T110" s="55"/>
      <c r="U110" s="116">
        <v>0</v>
      </c>
      <c r="V110" s="108"/>
      <c r="W110" s="55"/>
      <c r="X110" s="109">
        <v>0</v>
      </c>
      <c r="Y110" s="120"/>
      <c r="Z110" s="128">
        <v>0</v>
      </c>
      <c r="AA110" s="1"/>
    </row>
    <row r="111" spans="1:28" ht="27" customHeight="1">
      <c r="A111" s="73" t="s">
        <v>72</v>
      </c>
      <c r="B111" s="56">
        <v>107</v>
      </c>
      <c r="C111" s="73">
        <v>4</v>
      </c>
      <c r="D111" s="75" t="s">
        <v>1196</v>
      </c>
      <c r="E111" s="30" t="s">
        <v>1197</v>
      </c>
      <c r="F111" s="30" t="s">
        <v>1325</v>
      </c>
      <c r="G111" s="20">
        <v>10</v>
      </c>
      <c r="H111" s="21">
        <v>104</v>
      </c>
      <c r="I111" s="22">
        <v>9371586</v>
      </c>
      <c r="J111" s="58">
        <f t="shared" si="3"/>
        <v>90111.403846153844</v>
      </c>
      <c r="K111" s="72">
        <v>7977</v>
      </c>
      <c r="L111" s="22">
        <v>9371586</v>
      </c>
      <c r="M111" s="58">
        <f t="shared" si="4"/>
        <v>1174.825874388868</v>
      </c>
      <c r="N111" s="23"/>
      <c r="O111" s="130"/>
      <c r="P111" s="108"/>
      <c r="Q111" s="55"/>
      <c r="R111" s="109">
        <v>0</v>
      </c>
      <c r="S111" s="55"/>
      <c r="T111" s="55"/>
      <c r="U111" s="116">
        <v>0</v>
      </c>
      <c r="V111" s="108"/>
      <c r="W111" s="55"/>
      <c r="X111" s="109">
        <v>0</v>
      </c>
      <c r="Y111" s="120"/>
      <c r="Z111" s="128">
        <v>0</v>
      </c>
      <c r="AA111" s="1"/>
    </row>
    <row r="112" spans="1:28" ht="27" customHeight="1">
      <c r="A112" s="73" t="s">
        <v>72</v>
      </c>
      <c r="B112" s="56">
        <v>108</v>
      </c>
      <c r="C112" s="73">
        <v>4</v>
      </c>
      <c r="D112" s="75">
        <v>1040001126500</v>
      </c>
      <c r="E112" s="30" t="s">
        <v>1326</v>
      </c>
      <c r="F112" s="30" t="s">
        <v>1327</v>
      </c>
      <c r="G112" s="20">
        <v>20</v>
      </c>
      <c r="H112" s="21">
        <v>434</v>
      </c>
      <c r="I112" s="22">
        <v>37585529</v>
      </c>
      <c r="J112" s="58">
        <f t="shared" si="3"/>
        <v>86602.601382488472</v>
      </c>
      <c r="K112" s="72">
        <v>32456</v>
      </c>
      <c r="L112" s="22">
        <v>37585529</v>
      </c>
      <c r="M112" s="58">
        <f t="shared" si="4"/>
        <v>1158.045631008134</v>
      </c>
      <c r="N112" s="23"/>
      <c r="O112" s="130"/>
      <c r="P112" s="108"/>
      <c r="Q112" s="55"/>
      <c r="R112" s="109">
        <v>0</v>
      </c>
      <c r="S112" s="55"/>
      <c r="T112" s="55"/>
      <c r="U112" s="116">
        <v>0</v>
      </c>
      <c r="V112" s="108"/>
      <c r="W112" s="55"/>
      <c r="X112" s="109">
        <v>0</v>
      </c>
      <c r="Y112" s="120" t="s">
        <v>85</v>
      </c>
      <c r="Z112" s="128">
        <v>0.04</v>
      </c>
      <c r="AA112" s="1"/>
    </row>
    <row r="113" spans="1:27" ht="27" customHeight="1">
      <c r="A113" s="73" t="s">
        <v>72</v>
      </c>
      <c r="B113" s="56">
        <v>109</v>
      </c>
      <c r="C113" s="73">
        <v>5</v>
      </c>
      <c r="D113" s="75">
        <v>3040005004601</v>
      </c>
      <c r="E113" s="30" t="s">
        <v>99</v>
      </c>
      <c r="F113" s="30" t="s">
        <v>115</v>
      </c>
      <c r="G113" s="20">
        <v>10</v>
      </c>
      <c r="H113" s="21">
        <v>132</v>
      </c>
      <c r="I113" s="22">
        <v>15799393</v>
      </c>
      <c r="J113" s="58">
        <f t="shared" si="3"/>
        <v>119692.37121212122</v>
      </c>
      <c r="K113" s="72">
        <v>13948</v>
      </c>
      <c r="L113" s="22">
        <v>15799393</v>
      </c>
      <c r="M113" s="58">
        <f t="shared" si="4"/>
        <v>1132.7353742472039</v>
      </c>
      <c r="N113" s="23"/>
      <c r="O113" s="130"/>
      <c r="P113" s="108"/>
      <c r="Q113" s="55"/>
      <c r="R113" s="109">
        <v>0</v>
      </c>
      <c r="S113" s="55"/>
      <c r="T113" s="55"/>
      <c r="U113" s="116">
        <v>0</v>
      </c>
      <c r="V113" s="108"/>
      <c r="W113" s="55"/>
      <c r="X113" s="109">
        <v>0</v>
      </c>
      <c r="Y113" s="120"/>
      <c r="Z113" s="128">
        <v>0</v>
      </c>
      <c r="AA113" s="1"/>
    </row>
    <row r="114" spans="1:27" ht="27" customHeight="1">
      <c r="A114" s="73" t="s">
        <v>72</v>
      </c>
      <c r="B114" s="56">
        <v>110</v>
      </c>
      <c r="C114" s="73">
        <v>4</v>
      </c>
      <c r="D114" s="75">
        <v>7040003017700</v>
      </c>
      <c r="E114" s="30" t="s">
        <v>1328</v>
      </c>
      <c r="F114" s="30" t="s">
        <v>1329</v>
      </c>
      <c r="G114" s="20">
        <v>20</v>
      </c>
      <c r="H114" s="21">
        <v>278</v>
      </c>
      <c r="I114" s="22">
        <v>22801706</v>
      </c>
      <c r="J114" s="58">
        <f t="shared" si="3"/>
        <v>82020.525179856122</v>
      </c>
      <c r="K114" s="72">
        <v>20689</v>
      </c>
      <c r="L114" s="22">
        <v>22801706</v>
      </c>
      <c r="M114" s="58">
        <f t="shared" si="4"/>
        <v>1102.1173570496398</v>
      </c>
      <c r="N114" s="23"/>
      <c r="O114" s="130"/>
      <c r="P114" s="108"/>
      <c r="Q114" s="55"/>
      <c r="R114" s="109">
        <v>0</v>
      </c>
      <c r="S114" s="55"/>
      <c r="T114" s="55"/>
      <c r="U114" s="116">
        <v>0</v>
      </c>
      <c r="V114" s="108"/>
      <c r="W114" s="55"/>
      <c r="X114" s="109">
        <v>0</v>
      </c>
      <c r="Y114" s="120"/>
      <c r="Z114" s="128">
        <v>0</v>
      </c>
      <c r="AA114" s="1"/>
    </row>
    <row r="115" spans="1:27" ht="27" customHeight="1">
      <c r="A115" s="73" t="s">
        <v>72</v>
      </c>
      <c r="B115" s="56">
        <v>111</v>
      </c>
      <c r="C115" s="73">
        <v>4</v>
      </c>
      <c r="D115" s="75">
        <v>6020001100683</v>
      </c>
      <c r="E115" s="30" t="s">
        <v>1275</v>
      </c>
      <c r="F115" s="30" t="s">
        <v>1330</v>
      </c>
      <c r="G115" s="20">
        <v>20</v>
      </c>
      <c r="H115" s="21">
        <v>210</v>
      </c>
      <c r="I115" s="22">
        <v>15039112</v>
      </c>
      <c r="J115" s="58">
        <f t="shared" si="3"/>
        <v>71614.81904761905</v>
      </c>
      <c r="K115" s="72">
        <v>12609</v>
      </c>
      <c r="L115" s="22">
        <v>15039112</v>
      </c>
      <c r="M115" s="58">
        <f t="shared" si="4"/>
        <v>1192.7283686255848</v>
      </c>
      <c r="N115" s="23"/>
      <c r="O115" s="130"/>
      <c r="P115" s="108"/>
      <c r="Q115" s="55"/>
      <c r="R115" s="109">
        <v>0</v>
      </c>
      <c r="S115" s="55"/>
      <c r="T115" s="55"/>
      <c r="U115" s="116">
        <v>0</v>
      </c>
      <c r="V115" s="108"/>
      <c r="W115" s="55"/>
      <c r="X115" s="109">
        <v>0</v>
      </c>
      <c r="Y115" s="120"/>
      <c r="Z115" s="128">
        <v>0</v>
      </c>
      <c r="AA115" s="1"/>
    </row>
    <row r="116" spans="1:27" ht="27" customHeight="1">
      <c r="A116" s="73" t="s">
        <v>72</v>
      </c>
      <c r="B116" s="56">
        <v>112</v>
      </c>
      <c r="C116" s="73">
        <v>4</v>
      </c>
      <c r="D116" s="75">
        <v>9040001103384</v>
      </c>
      <c r="E116" s="30" t="s">
        <v>1331</v>
      </c>
      <c r="F116" s="30" t="s">
        <v>1332</v>
      </c>
      <c r="G116" s="20">
        <v>10</v>
      </c>
      <c r="H116" s="21">
        <v>61</v>
      </c>
      <c r="I116" s="22">
        <v>4537330</v>
      </c>
      <c r="J116" s="58">
        <f t="shared" si="3"/>
        <v>74382.459016393448</v>
      </c>
      <c r="K116" s="72">
        <v>3994</v>
      </c>
      <c r="L116" s="22">
        <v>4537330</v>
      </c>
      <c r="M116" s="58">
        <f t="shared" si="4"/>
        <v>1136.0365548322484</v>
      </c>
      <c r="N116" s="23"/>
      <c r="O116" s="130"/>
      <c r="P116" s="108"/>
      <c r="Q116" s="55"/>
      <c r="R116" s="109">
        <v>0</v>
      </c>
      <c r="S116" s="55"/>
      <c r="T116" s="55"/>
      <c r="U116" s="116">
        <v>0</v>
      </c>
      <c r="V116" s="108"/>
      <c r="W116" s="55"/>
      <c r="X116" s="109">
        <v>0</v>
      </c>
      <c r="Y116" s="120"/>
      <c r="Z116" s="128">
        <v>0</v>
      </c>
      <c r="AA116" s="1"/>
    </row>
    <row r="117" spans="1:27" ht="27" customHeight="1">
      <c r="A117" s="73" t="s">
        <v>72</v>
      </c>
      <c r="B117" s="56">
        <v>113</v>
      </c>
      <c r="C117" s="73">
        <v>4</v>
      </c>
      <c r="D117" s="75">
        <v>6040003023757</v>
      </c>
      <c r="E117" s="30" t="s">
        <v>1333</v>
      </c>
      <c r="F117" s="30" t="s">
        <v>1334</v>
      </c>
      <c r="G117" s="20">
        <v>20</v>
      </c>
      <c r="H117" s="21">
        <v>244</v>
      </c>
      <c r="I117" s="22">
        <v>23481456</v>
      </c>
      <c r="J117" s="58">
        <f t="shared" si="3"/>
        <v>96235.475409836072</v>
      </c>
      <c r="K117" s="72">
        <v>21760</v>
      </c>
      <c r="L117" s="22">
        <v>23481456</v>
      </c>
      <c r="M117" s="58">
        <f t="shared" si="4"/>
        <v>1079.1110294117648</v>
      </c>
      <c r="N117" s="23"/>
      <c r="O117" s="130"/>
      <c r="P117" s="108"/>
      <c r="Q117" s="55"/>
      <c r="R117" s="109">
        <v>0</v>
      </c>
      <c r="S117" s="55"/>
      <c r="T117" s="55"/>
      <c r="U117" s="116">
        <v>0</v>
      </c>
      <c r="V117" s="108"/>
      <c r="W117" s="55"/>
      <c r="X117" s="109">
        <v>0</v>
      </c>
      <c r="Y117" s="120"/>
      <c r="Z117" s="128">
        <v>0</v>
      </c>
      <c r="AA117" s="1"/>
    </row>
    <row r="118" spans="1:27" ht="27" customHeight="1">
      <c r="A118" s="73" t="s">
        <v>72</v>
      </c>
      <c r="B118" s="56">
        <v>114</v>
      </c>
      <c r="C118" s="73">
        <v>4</v>
      </c>
      <c r="D118" s="75">
        <v>2040003022721</v>
      </c>
      <c r="E118" s="30" t="s">
        <v>1335</v>
      </c>
      <c r="F118" s="30" t="s">
        <v>1336</v>
      </c>
      <c r="G118" s="20">
        <v>20</v>
      </c>
      <c r="H118" s="21">
        <v>449</v>
      </c>
      <c r="I118" s="22">
        <v>35439101</v>
      </c>
      <c r="J118" s="58">
        <f t="shared" si="3"/>
        <v>78928.955456570155</v>
      </c>
      <c r="K118" s="72">
        <v>33650</v>
      </c>
      <c r="L118" s="22">
        <v>35439101</v>
      </c>
      <c r="M118" s="58">
        <f t="shared" si="4"/>
        <v>1053.1679346210994</v>
      </c>
      <c r="N118" s="23"/>
      <c r="O118" s="130"/>
      <c r="P118" s="108"/>
      <c r="Q118" s="55"/>
      <c r="R118" s="109">
        <v>0</v>
      </c>
      <c r="S118" s="55"/>
      <c r="T118" s="55"/>
      <c r="U118" s="116">
        <v>0</v>
      </c>
      <c r="V118" s="108"/>
      <c r="W118" s="55"/>
      <c r="X118" s="109">
        <v>0</v>
      </c>
      <c r="Y118" s="120"/>
      <c r="Z118" s="128">
        <v>0</v>
      </c>
      <c r="AA118" s="1"/>
    </row>
    <row r="119" spans="1:27" ht="27" customHeight="1">
      <c r="A119" s="73" t="s">
        <v>72</v>
      </c>
      <c r="B119" s="56">
        <v>115</v>
      </c>
      <c r="C119" s="73">
        <v>4</v>
      </c>
      <c r="D119" s="75">
        <v>8010001102753</v>
      </c>
      <c r="E119" s="30" t="s">
        <v>1337</v>
      </c>
      <c r="F119" s="30" t="s">
        <v>1338</v>
      </c>
      <c r="G119" s="20">
        <v>20</v>
      </c>
      <c r="H119" s="21">
        <v>165</v>
      </c>
      <c r="I119" s="22">
        <v>11428541</v>
      </c>
      <c r="J119" s="58">
        <f t="shared" si="3"/>
        <v>69263.884848484842</v>
      </c>
      <c r="K119" s="72">
        <v>9697</v>
      </c>
      <c r="L119" s="22">
        <v>11428541</v>
      </c>
      <c r="M119" s="58">
        <f t="shared" si="4"/>
        <v>1178.5646076106011</v>
      </c>
      <c r="N119" s="23"/>
      <c r="O119" s="130"/>
      <c r="P119" s="108"/>
      <c r="Q119" s="55"/>
      <c r="R119" s="109">
        <v>0</v>
      </c>
      <c r="S119" s="55"/>
      <c r="T119" s="55"/>
      <c r="U119" s="116">
        <v>0</v>
      </c>
      <c r="V119" s="108"/>
      <c r="W119" s="55"/>
      <c r="X119" s="109">
        <v>0</v>
      </c>
      <c r="Y119" s="120" t="s">
        <v>85</v>
      </c>
      <c r="Z119" s="128">
        <v>0.06</v>
      </c>
      <c r="AA119" s="1"/>
    </row>
    <row r="120" spans="1:27" ht="27" customHeight="1">
      <c r="A120" s="73" t="s">
        <v>72</v>
      </c>
      <c r="B120" s="56">
        <v>116</v>
      </c>
      <c r="C120" s="73">
        <v>2</v>
      </c>
      <c r="D120" s="75">
        <v>1040005021549</v>
      </c>
      <c r="E120" s="30" t="s">
        <v>116</v>
      </c>
      <c r="F120" s="30" t="s">
        <v>1339</v>
      </c>
      <c r="G120" s="20">
        <v>10</v>
      </c>
      <c r="H120" s="21">
        <v>31</v>
      </c>
      <c r="I120" s="22">
        <v>1279120</v>
      </c>
      <c r="J120" s="58">
        <f t="shared" si="3"/>
        <v>41261.93548387097</v>
      </c>
      <c r="K120" s="72">
        <v>1180</v>
      </c>
      <c r="L120" s="22">
        <v>1279120</v>
      </c>
      <c r="M120" s="58">
        <f t="shared" si="4"/>
        <v>1084</v>
      </c>
      <c r="N120" s="23"/>
      <c r="O120" s="130"/>
      <c r="P120" s="108"/>
      <c r="Q120" s="55"/>
      <c r="R120" s="109">
        <v>0</v>
      </c>
      <c r="S120" s="55"/>
      <c r="T120" s="55"/>
      <c r="U120" s="116">
        <v>0</v>
      </c>
      <c r="V120" s="108"/>
      <c r="W120" s="55"/>
      <c r="X120" s="109">
        <v>0</v>
      </c>
      <c r="Y120" s="120"/>
      <c r="Z120" s="128">
        <v>0</v>
      </c>
      <c r="AA120" s="1"/>
    </row>
    <row r="121" spans="1:27" ht="27" customHeight="1">
      <c r="A121" s="73" t="s">
        <v>72</v>
      </c>
      <c r="B121" s="56">
        <v>117</v>
      </c>
      <c r="C121" s="73">
        <v>4</v>
      </c>
      <c r="D121" s="75">
        <v>5040001130052</v>
      </c>
      <c r="E121" s="30" t="s">
        <v>1340</v>
      </c>
      <c r="F121" s="30" t="s">
        <v>1341</v>
      </c>
      <c r="G121" s="20">
        <v>20</v>
      </c>
      <c r="H121" s="21">
        <v>207</v>
      </c>
      <c r="I121" s="22">
        <v>16579578</v>
      </c>
      <c r="J121" s="58">
        <f t="shared" si="3"/>
        <v>80094.579710144928</v>
      </c>
      <c r="K121" s="72">
        <v>15235</v>
      </c>
      <c r="L121" s="22">
        <v>16579578</v>
      </c>
      <c r="M121" s="58">
        <f t="shared" si="4"/>
        <v>1088.2558582212012</v>
      </c>
      <c r="N121" s="23"/>
      <c r="O121" s="130"/>
      <c r="P121" s="108"/>
      <c r="Q121" s="55"/>
      <c r="R121" s="109">
        <v>0</v>
      </c>
      <c r="S121" s="55"/>
      <c r="T121" s="55"/>
      <c r="U121" s="116">
        <v>0</v>
      </c>
      <c r="V121" s="108"/>
      <c r="W121" s="55"/>
      <c r="X121" s="109">
        <v>0</v>
      </c>
      <c r="Y121" s="120"/>
      <c r="Z121" s="128">
        <v>0</v>
      </c>
      <c r="AA121" s="1"/>
    </row>
    <row r="122" spans="1:27" ht="27" customHeight="1">
      <c r="A122" s="73" t="s">
        <v>72</v>
      </c>
      <c r="B122" s="56">
        <v>118</v>
      </c>
      <c r="C122" s="73">
        <v>4</v>
      </c>
      <c r="D122" s="75">
        <v>4040003023156</v>
      </c>
      <c r="E122" s="30" t="s">
        <v>1342</v>
      </c>
      <c r="F122" s="30" t="s">
        <v>1343</v>
      </c>
      <c r="G122" s="20">
        <v>17</v>
      </c>
      <c r="H122" s="21">
        <v>75</v>
      </c>
      <c r="I122" s="22">
        <v>5419510</v>
      </c>
      <c r="J122" s="58">
        <f t="shared" si="3"/>
        <v>72260.133333333331</v>
      </c>
      <c r="K122" s="72">
        <v>5119</v>
      </c>
      <c r="L122" s="22">
        <v>5419510</v>
      </c>
      <c r="M122" s="58">
        <f t="shared" si="4"/>
        <v>1058.7048251611643</v>
      </c>
      <c r="N122" s="23" t="s">
        <v>85</v>
      </c>
      <c r="O122" s="130"/>
      <c r="P122" s="108"/>
      <c r="Q122" s="55"/>
      <c r="R122" s="109">
        <v>0</v>
      </c>
      <c r="S122" s="55"/>
      <c r="T122" s="55"/>
      <c r="U122" s="116">
        <v>0</v>
      </c>
      <c r="V122" s="108"/>
      <c r="W122" s="55"/>
      <c r="X122" s="109">
        <v>0</v>
      </c>
      <c r="Y122" s="120"/>
      <c r="Z122" s="128">
        <v>0</v>
      </c>
      <c r="AA122" s="1"/>
    </row>
    <row r="123" spans="1:27" ht="27" customHeight="1">
      <c r="A123" s="73" t="s">
        <v>72</v>
      </c>
      <c r="B123" s="56">
        <v>119</v>
      </c>
      <c r="C123" s="73">
        <v>4</v>
      </c>
      <c r="D123" s="75">
        <v>1040001103268</v>
      </c>
      <c r="E123" s="30" t="s">
        <v>89</v>
      </c>
      <c r="F123" s="30" t="s">
        <v>1344</v>
      </c>
      <c r="G123" s="20">
        <v>20</v>
      </c>
      <c r="H123" s="21">
        <v>214</v>
      </c>
      <c r="I123" s="22">
        <v>14125666</v>
      </c>
      <c r="J123" s="58">
        <f t="shared" si="3"/>
        <v>66007.785046728968</v>
      </c>
      <c r="K123" s="72">
        <v>13122</v>
      </c>
      <c r="L123" s="22">
        <v>14125666</v>
      </c>
      <c r="M123" s="58">
        <f t="shared" si="4"/>
        <v>1076.487273281512</v>
      </c>
      <c r="N123" s="23"/>
      <c r="O123" s="130"/>
      <c r="P123" s="108"/>
      <c r="Q123" s="55"/>
      <c r="R123" s="109">
        <v>0</v>
      </c>
      <c r="S123" s="55"/>
      <c r="T123" s="55"/>
      <c r="U123" s="116">
        <v>0</v>
      </c>
      <c r="V123" s="108"/>
      <c r="W123" s="55"/>
      <c r="X123" s="109">
        <v>0</v>
      </c>
      <c r="Y123" s="120"/>
      <c r="Z123" s="128">
        <v>0</v>
      </c>
      <c r="AA123" s="1"/>
    </row>
    <row r="124" spans="1:27" ht="27" customHeight="1">
      <c r="A124" s="73" t="s">
        <v>72</v>
      </c>
      <c r="B124" s="56">
        <v>120</v>
      </c>
      <c r="C124" s="73">
        <v>4</v>
      </c>
      <c r="D124" s="75">
        <v>3040001110576</v>
      </c>
      <c r="E124" s="30" t="s">
        <v>1345</v>
      </c>
      <c r="F124" s="30" t="s">
        <v>1346</v>
      </c>
      <c r="G124" s="20">
        <v>15</v>
      </c>
      <c r="H124" s="21">
        <v>37</v>
      </c>
      <c r="I124" s="22">
        <v>2469412</v>
      </c>
      <c r="J124" s="58">
        <f t="shared" si="3"/>
        <v>66740.864864864867</v>
      </c>
      <c r="K124" s="72">
        <v>2305</v>
      </c>
      <c r="L124" s="22">
        <v>2469412</v>
      </c>
      <c r="M124" s="58">
        <f t="shared" si="4"/>
        <v>1071.3284164859001</v>
      </c>
      <c r="N124" s="23"/>
      <c r="O124" s="130"/>
      <c r="P124" s="108"/>
      <c r="Q124" s="55"/>
      <c r="R124" s="109">
        <v>0</v>
      </c>
      <c r="S124" s="55"/>
      <c r="T124" s="55"/>
      <c r="U124" s="116">
        <v>0</v>
      </c>
      <c r="V124" s="108"/>
      <c r="W124" s="55"/>
      <c r="X124" s="109">
        <v>0</v>
      </c>
      <c r="Y124" s="120" t="s">
        <v>85</v>
      </c>
      <c r="Z124" s="128">
        <v>0.4</v>
      </c>
      <c r="AA124" s="1"/>
    </row>
    <row r="125" spans="1:27" ht="27" customHeight="1">
      <c r="A125" s="73" t="s">
        <v>72</v>
      </c>
      <c r="B125" s="56">
        <v>121</v>
      </c>
      <c r="C125" s="73">
        <v>4</v>
      </c>
      <c r="D125" s="75">
        <v>7040001131271</v>
      </c>
      <c r="E125" s="30" t="s">
        <v>117</v>
      </c>
      <c r="F125" s="30" t="s">
        <v>118</v>
      </c>
      <c r="G125" s="20">
        <v>10</v>
      </c>
      <c r="H125" s="21">
        <v>17</v>
      </c>
      <c r="I125" s="22">
        <v>1400042</v>
      </c>
      <c r="J125" s="58">
        <f t="shared" si="3"/>
        <v>82355.411764705888</v>
      </c>
      <c r="K125" s="72">
        <v>1322</v>
      </c>
      <c r="L125" s="22">
        <v>1400042</v>
      </c>
      <c r="M125" s="58">
        <f t="shared" si="4"/>
        <v>1059.0332829046899</v>
      </c>
      <c r="N125" s="23"/>
      <c r="O125" s="130"/>
      <c r="P125" s="108"/>
      <c r="Q125" s="55"/>
      <c r="R125" s="109">
        <v>0</v>
      </c>
      <c r="S125" s="55"/>
      <c r="T125" s="55"/>
      <c r="U125" s="116">
        <v>0</v>
      </c>
      <c r="V125" s="108"/>
      <c r="W125" s="55"/>
      <c r="X125" s="109">
        <v>0</v>
      </c>
      <c r="Y125" s="120" t="s">
        <v>85</v>
      </c>
      <c r="Z125" s="128">
        <v>0.1</v>
      </c>
      <c r="AA125" s="1"/>
    </row>
    <row r="126" spans="1:27" ht="27" customHeight="1">
      <c r="A126" s="73" t="s">
        <v>72</v>
      </c>
      <c r="B126" s="56">
        <v>122</v>
      </c>
      <c r="C126" s="73">
        <v>4</v>
      </c>
      <c r="D126" s="75">
        <v>2040001129980</v>
      </c>
      <c r="E126" s="30" t="s">
        <v>1347</v>
      </c>
      <c r="F126" s="30" t="s">
        <v>1348</v>
      </c>
      <c r="G126" s="20">
        <v>15</v>
      </c>
      <c r="H126" s="21">
        <v>56</v>
      </c>
      <c r="I126" s="22">
        <v>4914200</v>
      </c>
      <c r="J126" s="58">
        <f t="shared" si="3"/>
        <v>87753.571428571435</v>
      </c>
      <c r="K126" s="72">
        <v>4175.0166666666664</v>
      </c>
      <c r="L126" s="22">
        <v>4914200</v>
      </c>
      <c r="M126" s="58">
        <f t="shared" si="4"/>
        <v>1177.0491934163936</v>
      </c>
      <c r="N126" s="23"/>
      <c r="O126" s="130"/>
      <c r="P126" s="108"/>
      <c r="Q126" s="55"/>
      <c r="R126" s="109">
        <v>0</v>
      </c>
      <c r="S126" s="55"/>
      <c r="T126" s="55"/>
      <c r="U126" s="116">
        <v>0</v>
      </c>
      <c r="V126" s="108"/>
      <c r="W126" s="55"/>
      <c r="X126" s="109">
        <v>0</v>
      </c>
      <c r="Y126" s="120"/>
      <c r="Z126" s="128">
        <v>0</v>
      </c>
      <c r="AA126" s="1"/>
    </row>
    <row r="127" spans="1:27" ht="27" customHeight="1">
      <c r="A127" s="73" t="s">
        <v>72</v>
      </c>
      <c r="B127" s="56">
        <v>123</v>
      </c>
      <c r="C127" s="73">
        <v>4</v>
      </c>
      <c r="D127" s="75">
        <v>6040003023716</v>
      </c>
      <c r="E127" s="30" t="s">
        <v>1349</v>
      </c>
      <c r="F127" s="30" t="s">
        <v>1350</v>
      </c>
      <c r="G127" s="20">
        <v>20</v>
      </c>
      <c r="H127" s="21">
        <v>183</v>
      </c>
      <c r="I127" s="22">
        <v>9611794</v>
      </c>
      <c r="J127" s="58">
        <f t="shared" si="3"/>
        <v>52523.464480874318</v>
      </c>
      <c r="K127" s="72">
        <v>9079</v>
      </c>
      <c r="L127" s="22">
        <v>9611794</v>
      </c>
      <c r="M127" s="58">
        <f t="shared" si="4"/>
        <v>1058.6842163233837</v>
      </c>
      <c r="N127" s="23"/>
      <c r="O127" s="130"/>
      <c r="P127" s="108"/>
      <c r="Q127" s="55"/>
      <c r="R127" s="109">
        <v>0</v>
      </c>
      <c r="S127" s="55"/>
      <c r="T127" s="55"/>
      <c r="U127" s="116">
        <v>0</v>
      </c>
      <c r="V127" s="108"/>
      <c r="W127" s="55"/>
      <c r="X127" s="109">
        <v>0</v>
      </c>
      <c r="Y127" s="120" t="s">
        <v>85</v>
      </c>
      <c r="Z127" s="128">
        <v>0.1</v>
      </c>
      <c r="AA127" s="1"/>
    </row>
    <row r="128" spans="1:27" ht="27" customHeight="1">
      <c r="A128" s="73" t="s">
        <v>72</v>
      </c>
      <c r="B128" s="56">
        <v>124</v>
      </c>
      <c r="C128" s="73">
        <v>4</v>
      </c>
      <c r="D128" s="75">
        <v>5040001127271</v>
      </c>
      <c r="E128" s="30" t="s">
        <v>1351</v>
      </c>
      <c r="F128" s="30" t="s">
        <v>1352</v>
      </c>
      <c r="G128" s="20">
        <v>10</v>
      </c>
      <c r="H128" s="21">
        <v>31</v>
      </c>
      <c r="I128" s="22">
        <v>2791264</v>
      </c>
      <c r="J128" s="58">
        <f t="shared" si="3"/>
        <v>90040.774193548394</v>
      </c>
      <c r="K128" s="72">
        <v>2349</v>
      </c>
      <c r="L128" s="22">
        <v>2791264</v>
      </c>
      <c r="M128" s="58">
        <f t="shared" si="4"/>
        <v>1188.2775649212431</v>
      </c>
      <c r="N128" s="23"/>
      <c r="O128" s="130"/>
      <c r="P128" s="108"/>
      <c r="Q128" s="55"/>
      <c r="R128" s="109">
        <v>0</v>
      </c>
      <c r="S128" s="55"/>
      <c r="T128" s="55"/>
      <c r="U128" s="116">
        <v>0</v>
      </c>
      <c r="V128" s="108"/>
      <c r="W128" s="55"/>
      <c r="X128" s="109">
        <v>0</v>
      </c>
      <c r="Y128" s="120"/>
      <c r="Z128" s="128">
        <v>0</v>
      </c>
      <c r="AA128" s="1"/>
    </row>
    <row r="129" spans="1:27" ht="27" customHeight="1">
      <c r="A129" s="73" t="s">
        <v>72</v>
      </c>
      <c r="B129" s="56">
        <v>125</v>
      </c>
      <c r="C129" s="73">
        <v>4</v>
      </c>
      <c r="D129" s="75">
        <v>6011701022953</v>
      </c>
      <c r="E129" s="30" t="s">
        <v>1353</v>
      </c>
      <c r="F129" s="30" t="s">
        <v>1354</v>
      </c>
      <c r="G129" s="20">
        <v>15</v>
      </c>
      <c r="H129" s="21">
        <v>127</v>
      </c>
      <c r="I129" s="22">
        <v>7009662</v>
      </c>
      <c r="J129" s="58">
        <f t="shared" ref="J129:J167" si="5">IF(AND(H129&gt;0,I129&gt;0),I129/H129,0)</f>
        <v>55194.188976377955</v>
      </c>
      <c r="K129" s="72">
        <v>6452</v>
      </c>
      <c r="L129" s="22">
        <v>7009662</v>
      </c>
      <c r="M129" s="58">
        <f t="shared" ref="M129:M167" si="6">IF(AND(K129&gt;0,L129&gt;0),L129/K129,0)</f>
        <v>1086.4324240545568</v>
      </c>
      <c r="N129" s="23"/>
      <c r="O129" s="130"/>
      <c r="P129" s="108"/>
      <c r="Q129" s="55"/>
      <c r="R129" s="109">
        <v>0</v>
      </c>
      <c r="S129" s="55"/>
      <c r="T129" s="55"/>
      <c r="U129" s="116">
        <v>0</v>
      </c>
      <c r="V129" s="108"/>
      <c r="W129" s="55"/>
      <c r="X129" s="109">
        <v>0</v>
      </c>
      <c r="Y129" s="120"/>
      <c r="Z129" s="128">
        <v>0</v>
      </c>
      <c r="AA129" s="1"/>
    </row>
    <row r="130" spans="1:27" ht="27" customHeight="1">
      <c r="A130" s="73" t="s">
        <v>72</v>
      </c>
      <c r="B130" s="56">
        <v>126</v>
      </c>
      <c r="C130" s="73">
        <v>4</v>
      </c>
      <c r="D130" s="75">
        <v>1010903008039</v>
      </c>
      <c r="E130" s="30" t="s">
        <v>1355</v>
      </c>
      <c r="F130" s="30" t="s">
        <v>1356</v>
      </c>
      <c r="G130" s="20">
        <v>20</v>
      </c>
      <c r="H130" s="21">
        <v>218</v>
      </c>
      <c r="I130" s="22">
        <v>14724474</v>
      </c>
      <c r="J130" s="58">
        <f t="shared" si="5"/>
        <v>67543.458715596324</v>
      </c>
      <c r="K130" s="72">
        <v>14058</v>
      </c>
      <c r="L130" s="22">
        <v>14724474</v>
      </c>
      <c r="M130" s="58">
        <f t="shared" si="6"/>
        <v>1047.408877507469</v>
      </c>
      <c r="N130" s="23"/>
      <c r="O130" s="130"/>
      <c r="P130" s="108"/>
      <c r="Q130" s="55"/>
      <c r="R130" s="109">
        <v>0</v>
      </c>
      <c r="S130" s="55"/>
      <c r="T130" s="55"/>
      <c r="U130" s="116">
        <v>0</v>
      </c>
      <c r="V130" s="108"/>
      <c r="W130" s="55"/>
      <c r="X130" s="109">
        <v>0</v>
      </c>
      <c r="Y130" s="120"/>
      <c r="Z130" s="128">
        <v>0</v>
      </c>
      <c r="AA130" s="1"/>
    </row>
    <row r="131" spans="1:27" ht="27" customHeight="1">
      <c r="A131" s="73" t="s">
        <v>72</v>
      </c>
      <c r="B131" s="56">
        <v>127</v>
      </c>
      <c r="C131" s="73">
        <v>6</v>
      </c>
      <c r="D131" s="75">
        <v>7040005019190</v>
      </c>
      <c r="E131" s="30" t="s">
        <v>1357</v>
      </c>
      <c r="F131" s="30" t="s">
        <v>1358</v>
      </c>
      <c r="G131" s="20">
        <v>20</v>
      </c>
      <c r="H131" s="21">
        <v>151</v>
      </c>
      <c r="I131" s="22">
        <v>8528853</v>
      </c>
      <c r="J131" s="58">
        <f t="shared" si="5"/>
        <v>56482.470198675495</v>
      </c>
      <c r="K131" s="72">
        <v>7403</v>
      </c>
      <c r="L131" s="22">
        <v>8528853</v>
      </c>
      <c r="M131" s="58">
        <f t="shared" si="6"/>
        <v>1152.0806429825745</v>
      </c>
      <c r="N131" s="23"/>
      <c r="O131" s="130"/>
      <c r="P131" s="108"/>
      <c r="Q131" s="55"/>
      <c r="R131" s="109">
        <v>0</v>
      </c>
      <c r="S131" s="55"/>
      <c r="T131" s="55"/>
      <c r="U131" s="116">
        <v>0</v>
      </c>
      <c r="V131" s="108"/>
      <c r="W131" s="55"/>
      <c r="X131" s="109">
        <v>0</v>
      </c>
      <c r="Y131" s="120"/>
      <c r="Z131" s="128">
        <v>0</v>
      </c>
      <c r="AA131" s="1"/>
    </row>
    <row r="132" spans="1:27" ht="27" customHeight="1">
      <c r="A132" s="73" t="s">
        <v>72</v>
      </c>
      <c r="B132" s="56">
        <v>128</v>
      </c>
      <c r="C132" s="73">
        <v>4</v>
      </c>
      <c r="D132" s="75">
        <v>8011003010259</v>
      </c>
      <c r="E132" s="30" t="s">
        <v>119</v>
      </c>
      <c r="F132" s="30" t="s">
        <v>1359</v>
      </c>
      <c r="G132" s="20">
        <v>10</v>
      </c>
      <c r="H132" s="21">
        <v>168</v>
      </c>
      <c r="I132" s="22">
        <v>14600000</v>
      </c>
      <c r="J132" s="58">
        <f t="shared" si="5"/>
        <v>86904.761904761908</v>
      </c>
      <c r="K132" s="72">
        <v>13500</v>
      </c>
      <c r="L132" s="22">
        <v>14600000</v>
      </c>
      <c r="M132" s="58">
        <f t="shared" si="6"/>
        <v>1081.4814814814815</v>
      </c>
      <c r="N132" s="23"/>
      <c r="O132" s="130"/>
      <c r="P132" s="108"/>
      <c r="Q132" s="55"/>
      <c r="R132" s="109">
        <v>0</v>
      </c>
      <c r="S132" s="55"/>
      <c r="T132" s="55"/>
      <c r="U132" s="116">
        <v>0</v>
      </c>
      <c r="V132" s="108"/>
      <c r="W132" s="55"/>
      <c r="X132" s="109">
        <v>0</v>
      </c>
      <c r="Y132" s="120"/>
      <c r="Z132" s="128">
        <v>0</v>
      </c>
      <c r="AA132" s="1"/>
    </row>
    <row r="133" spans="1:27" ht="27" customHeight="1">
      <c r="A133" s="73" t="s">
        <v>72</v>
      </c>
      <c r="B133" s="56">
        <v>129</v>
      </c>
      <c r="C133" s="73">
        <v>4</v>
      </c>
      <c r="D133" s="75">
        <v>9040001090169</v>
      </c>
      <c r="E133" s="30" t="s">
        <v>1360</v>
      </c>
      <c r="F133" s="30" t="s">
        <v>1361</v>
      </c>
      <c r="G133" s="20">
        <v>10</v>
      </c>
      <c r="H133" s="21">
        <v>92</v>
      </c>
      <c r="I133" s="22">
        <v>7674003</v>
      </c>
      <c r="J133" s="58">
        <f t="shared" si="5"/>
        <v>83413.076086956527</v>
      </c>
      <c r="K133" s="72">
        <v>6787</v>
      </c>
      <c r="L133" s="22">
        <v>7674003</v>
      </c>
      <c r="M133" s="58">
        <f t="shared" si="6"/>
        <v>1130.691468984824</v>
      </c>
      <c r="N133" s="23"/>
      <c r="O133" s="130"/>
      <c r="P133" s="108"/>
      <c r="Q133" s="55"/>
      <c r="R133" s="109">
        <v>0</v>
      </c>
      <c r="S133" s="55"/>
      <c r="T133" s="55"/>
      <c r="U133" s="116">
        <v>0</v>
      </c>
      <c r="V133" s="108"/>
      <c r="W133" s="55"/>
      <c r="X133" s="109">
        <v>0</v>
      </c>
      <c r="Y133" s="120"/>
      <c r="Z133" s="128">
        <v>0</v>
      </c>
      <c r="AA133" s="1"/>
    </row>
    <row r="134" spans="1:27" ht="27" customHeight="1">
      <c r="A134" s="73" t="s">
        <v>72</v>
      </c>
      <c r="B134" s="56">
        <v>130</v>
      </c>
      <c r="C134" s="73">
        <v>6</v>
      </c>
      <c r="D134" s="75">
        <v>1010005034743</v>
      </c>
      <c r="E134" s="30" t="s">
        <v>120</v>
      </c>
      <c r="F134" s="30" t="s">
        <v>121</v>
      </c>
      <c r="G134" s="20">
        <v>10</v>
      </c>
      <c r="H134" s="21">
        <v>136</v>
      </c>
      <c r="I134" s="22">
        <v>11085285</v>
      </c>
      <c r="J134" s="58">
        <f t="shared" si="5"/>
        <v>81509.448529411762</v>
      </c>
      <c r="K134" s="72">
        <v>9927</v>
      </c>
      <c r="L134" s="22">
        <v>11085285</v>
      </c>
      <c r="M134" s="58">
        <f t="shared" si="6"/>
        <v>1116.680265941372</v>
      </c>
      <c r="N134" s="23"/>
      <c r="O134" s="130"/>
      <c r="P134" s="108"/>
      <c r="Q134" s="55"/>
      <c r="R134" s="109">
        <v>0</v>
      </c>
      <c r="S134" s="55"/>
      <c r="T134" s="55"/>
      <c r="U134" s="116">
        <v>0</v>
      </c>
      <c r="V134" s="108"/>
      <c r="W134" s="55"/>
      <c r="X134" s="109">
        <v>0</v>
      </c>
      <c r="Y134" s="120" t="s">
        <v>85</v>
      </c>
      <c r="Z134" s="128">
        <v>0.2</v>
      </c>
      <c r="AA134" s="1"/>
    </row>
    <row r="135" spans="1:27" ht="27" customHeight="1">
      <c r="A135" s="73" t="s">
        <v>72</v>
      </c>
      <c r="B135" s="56">
        <v>131</v>
      </c>
      <c r="C135" s="73">
        <v>4</v>
      </c>
      <c r="D135" s="75">
        <v>9040001014020</v>
      </c>
      <c r="E135" s="30" t="s">
        <v>122</v>
      </c>
      <c r="F135" s="30" t="s">
        <v>123</v>
      </c>
      <c r="G135" s="20">
        <v>10</v>
      </c>
      <c r="H135" s="21">
        <v>7</v>
      </c>
      <c r="I135" s="22">
        <v>575000</v>
      </c>
      <c r="J135" s="58">
        <f t="shared" si="5"/>
        <v>82142.857142857145</v>
      </c>
      <c r="K135" s="72">
        <v>530</v>
      </c>
      <c r="L135" s="22">
        <v>575000</v>
      </c>
      <c r="M135" s="58">
        <f t="shared" si="6"/>
        <v>1084.9056603773586</v>
      </c>
      <c r="N135" s="23"/>
      <c r="O135" s="130"/>
      <c r="P135" s="108"/>
      <c r="Q135" s="55"/>
      <c r="R135" s="109">
        <v>0</v>
      </c>
      <c r="S135" s="55"/>
      <c r="T135" s="55"/>
      <c r="U135" s="116">
        <v>0</v>
      </c>
      <c r="V135" s="108"/>
      <c r="W135" s="55"/>
      <c r="X135" s="109">
        <v>0</v>
      </c>
      <c r="Y135" s="120"/>
      <c r="Z135" s="128">
        <v>0</v>
      </c>
      <c r="AA135" s="1"/>
    </row>
    <row r="136" spans="1:27" ht="27" customHeight="1">
      <c r="A136" s="73" t="s">
        <v>72</v>
      </c>
      <c r="B136" s="56">
        <v>132</v>
      </c>
      <c r="C136" s="73">
        <v>4</v>
      </c>
      <c r="D136" s="75">
        <v>1040003020123</v>
      </c>
      <c r="E136" s="30" t="s">
        <v>1362</v>
      </c>
      <c r="F136" s="30" t="s">
        <v>1363</v>
      </c>
      <c r="G136" s="20">
        <v>20</v>
      </c>
      <c r="H136" s="21">
        <v>183</v>
      </c>
      <c r="I136" s="22">
        <v>15278783</v>
      </c>
      <c r="J136" s="58">
        <f t="shared" si="5"/>
        <v>83490.617486338801</v>
      </c>
      <c r="K136" s="72">
        <v>14198</v>
      </c>
      <c r="L136" s="22">
        <v>15278783</v>
      </c>
      <c r="M136" s="58">
        <f t="shared" si="6"/>
        <v>1076.1222003099028</v>
      </c>
      <c r="N136" s="23"/>
      <c r="O136" s="130"/>
      <c r="P136" s="108"/>
      <c r="Q136" s="55"/>
      <c r="R136" s="109">
        <v>0</v>
      </c>
      <c r="S136" s="55"/>
      <c r="T136" s="55"/>
      <c r="U136" s="116">
        <v>0</v>
      </c>
      <c r="V136" s="108"/>
      <c r="W136" s="55"/>
      <c r="X136" s="109">
        <v>0</v>
      </c>
      <c r="Y136" s="120" t="s">
        <v>85</v>
      </c>
      <c r="Z136" s="128">
        <v>0.02</v>
      </c>
      <c r="AA136" s="1"/>
    </row>
    <row r="137" spans="1:27" ht="27" customHeight="1">
      <c r="A137" s="73" t="s">
        <v>72</v>
      </c>
      <c r="B137" s="56">
        <v>133</v>
      </c>
      <c r="C137" s="73">
        <v>4</v>
      </c>
      <c r="D137" s="75" t="s">
        <v>1364</v>
      </c>
      <c r="E137" s="30" t="s">
        <v>1275</v>
      </c>
      <c r="F137" s="30" t="s">
        <v>1365</v>
      </c>
      <c r="G137" s="20">
        <v>20</v>
      </c>
      <c r="H137" s="21">
        <v>161</v>
      </c>
      <c r="I137" s="22">
        <v>12672548</v>
      </c>
      <c r="J137" s="58">
        <f t="shared" si="5"/>
        <v>78711.478260869568</v>
      </c>
      <c r="K137" s="72">
        <v>10363</v>
      </c>
      <c r="L137" s="22">
        <v>12672548</v>
      </c>
      <c r="M137" s="58">
        <f t="shared" si="6"/>
        <v>1222.8648074881792</v>
      </c>
      <c r="N137" s="23"/>
      <c r="O137" s="130"/>
      <c r="P137" s="108"/>
      <c r="Q137" s="55"/>
      <c r="R137" s="109">
        <v>0</v>
      </c>
      <c r="S137" s="55"/>
      <c r="T137" s="55"/>
      <c r="U137" s="116">
        <v>0</v>
      </c>
      <c r="V137" s="108"/>
      <c r="W137" s="55"/>
      <c r="X137" s="109">
        <v>0</v>
      </c>
      <c r="Y137" s="120"/>
      <c r="Z137" s="128">
        <v>0</v>
      </c>
      <c r="AA137" s="1"/>
    </row>
    <row r="138" spans="1:27" ht="27" customHeight="1">
      <c r="A138" s="73" t="s">
        <v>72</v>
      </c>
      <c r="B138" s="56">
        <v>134</v>
      </c>
      <c r="C138" s="73">
        <v>4</v>
      </c>
      <c r="D138" s="75">
        <v>8040001126460</v>
      </c>
      <c r="E138" s="30" t="s">
        <v>1366</v>
      </c>
      <c r="F138" s="30" t="s">
        <v>1367</v>
      </c>
      <c r="G138" s="20">
        <v>20</v>
      </c>
      <c r="H138" s="21">
        <v>397</v>
      </c>
      <c r="I138" s="22">
        <v>37932476</v>
      </c>
      <c r="J138" s="58">
        <f t="shared" si="5"/>
        <v>95547.798488664994</v>
      </c>
      <c r="K138" s="72">
        <v>34962</v>
      </c>
      <c r="L138" s="22">
        <v>37932476</v>
      </c>
      <c r="M138" s="58">
        <f t="shared" si="6"/>
        <v>1084.962988387392</v>
      </c>
      <c r="N138" s="23"/>
      <c r="O138" s="130"/>
      <c r="P138" s="108"/>
      <c r="Q138" s="55"/>
      <c r="R138" s="109">
        <v>0</v>
      </c>
      <c r="S138" s="55"/>
      <c r="T138" s="55"/>
      <c r="U138" s="116">
        <v>0</v>
      </c>
      <c r="V138" s="108"/>
      <c r="W138" s="55"/>
      <c r="X138" s="109">
        <v>0</v>
      </c>
      <c r="Y138" s="120"/>
      <c r="Z138" s="128">
        <v>0</v>
      </c>
      <c r="AA138" s="1"/>
    </row>
    <row r="139" spans="1:27" ht="27" customHeight="1">
      <c r="A139" s="73" t="s">
        <v>72</v>
      </c>
      <c r="B139" s="56">
        <v>135</v>
      </c>
      <c r="C139" s="73">
        <v>4</v>
      </c>
      <c r="D139" s="75">
        <v>1040001123836</v>
      </c>
      <c r="E139" s="30" t="s">
        <v>1368</v>
      </c>
      <c r="F139" s="30" t="s">
        <v>1369</v>
      </c>
      <c r="G139" s="20">
        <v>20</v>
      </c>
      <c r="H139" s="21">
        <v>315</v>
      </c>
      <c r="I139" s="22">
        <v>28496549</v>
      </c>
      <c r="J139" s="58">
        <f t="shared" si="5"/>
        <v>90465.234920634917</v>
      </c>
      <c r="K139" s="72">
        <v>26026</v>
      </c>
      <c r="L139" s="22">
        <v>28496549</v>
      </c>
      <c r="M139" s="58">
        <f t="shared" si="6"/>
        <v>1094.92618919542</v>
      </c>
      <c r="N139" s="23"/>
      <c r="O139" s="130"/>
      <c r="P139" s="108" t="s">
        <v>85</v>
      </c>
      <c r="Q139" s="55"/>
      <c r="R139" s="109">
        <v>0.08</v>
      </c>
      <c r="S139" s="55"/>
      <c r="T139" s="55"/>
      <c r="U139" s="116">
        <v>0</v>
      </c>
      <c r="V139" s="108"/>
      <c r="W139" s="55"/>
      <c r="X139" s="109">
        <v>0</v>
      </c>
      <c r="Y139" s="120"/>
      <c r="Z139" s="128">
        <v>0</v>
      </c>
      <c r="AA139" s="1"/>
    </row>
    <row r="140" spans="1:27" ht="27" customHeight="1">
      <c r="A140" s="73" t="s">
        <v>72</v>
      </c>
      <c r="B140" s="56">
        <v>136</v>
      </c>
      <c r="C140" s="73">
        <v>4</v>
      </c>
      <c r="D140" s="75">
        <v>6040001127849</v>
      </c>
      <c r="E140" s="30" t="s">
        <v>124</v>
      </c>
      <c r="F140" s="30" t="s">
        <v>125</v>
      </c>
      <c r="G140" s="20">
        <v>10</v>
      </c>
      <c r="H140" s="21">
        <v>104</v>
      </c>
      <c r="I140" s="22">
        <v>7051981</v>
      </c>
      <c r="J140" s="58">
        <f t="shared" si="5"/>
        <v>67807.50961538461</v>
      </c>
      <c r="K140" s="72">
        <v>6554</v>
      </c>
      <c r="L140" s="22">
        <v>7051981</v>
      </c>
      <c r="M140" s="58">
        <f t="shared" si="6"/>
        <v>1075.9812328349101</v>
      </c>
      <c r="N140" s="23"/>
      <c r="O140" s="130"/>
      <c r="P140" s="108" t="s">
        <v>85</v>
      </c>
      <c r="Q140" s="55" t="s">
        <v>85</v>
      </c>
      <c r="R140" s="109">
        <v>0.04</v>
      </c>
      <c r="S140" s="55"/>
      <c r="T140" s="55"/>
      <c r="U140" s="116">
        <v>0</v>
      </c>
      <c r="V140" s="108"/>
      <c r="W140" s="55"/>
      <c r="X140" s="109">
        <v>0</v>
      </c>
      <c r="Y140" s="120"/>
      <c r="Z140" s="128">
        <v>0</v>
      </c>
      <c r="AA140" s="1"/>
    </row>
    <row r="141" spans="1:27" ht="27" customHeight="1">
      <c r="A141" s="73" t="s">
        <v>72</v>
      </c>
      <c r="B141" s="56">
        <v>137</v>
      </c>
      <c r="C141" s="73">
        <v>4</v>
      </c>
      <c r="D141" s="75">
        <v>1040001127259</v>
      </c>
      <c r="E141" s="30" t="s">
        <v>1370</v>
      </c>
      <c r="F141" s="30" t="s">
        <v>1371</v>
      </c>
      <c r="G141" s="20">
        <v>20</v>
      </c>
      <c r="H141" s="21">
        <v>561</v>
      </c>
      <c r="I141" s="22">
        <v>53707543</v>
      </c>
      <c r="J141" s="58">
        <f t="shared" si="5"/>
        <v>95735.370766488413</v>
      </c>
      <c r="K141" s="72">
        <v>49326</v>
      </c>
      <c r="L141" s="22">
        <v>53707543</v>
      </c>
      <c r="M141" s="58">
        <f t="shared" si="6"/>
        <v>1088.8282650123667</v>
      </c>
      <c r="N141" s="23"/>
      <c r="O141" s="130"/>
      <c r="P141" s="108"/>
      <c r="Q141" s="55"/>
      <c r="R141" s="109">
        <v>0</v>
      </c>
      <c r="S141" s="55"/>
      <c r="T141" s="55"/>
      <c r="U141" s="116">
        <v>0</v>
      </c>
      <c r="V141" s="108"/>
      <c r="W141" s="55"/>
      <c r="X141" s="109">
        <v>0</v>
      </c>
      <c r="Y141" s="120" t="s">
        <v>85</v>
      </c>
      <c r="Z141" s="128">
        <v>0.62</v>
      </c>
      <c r="AA141" s="1"/>
    </row>
    <row r="142" spans="1:27" ht="27" customHeight="1">
      <c r="A142" s="73" t="s">
        <v>72</v>
      </c>
      <c r="B142" s="56">
        <v>138</v>
      </c>
      <c r="C142" s="73">
        <v>4</v>
      </c>
      <c r="D142" s="75">
        <v>1040001127259</v>
      </c>
      <c r="E142" s="30" t="s">
        <v>1370</v>
      </c>
      <c r="F142" s="30" t="s">
        <v>1372</v>
      </c>
      <c r="G142" s="20">
        <v>20</v>
      </c>
      <c r="H142" s="21">
        <v>280</v>
      </c>
      <c r="I142" s="22">
        <v>27956024</v>
      </c>
      <c r="J142" s="58">
        <f t="shared" si="5"/>
        <v>99842.942857142858</v>
      </c>
      <c r="K142" s="72">
        <v>26186</v>
      </c>
      <c r="L142" s="22">
        <v>27956024</v>
      </c>
      <c r="M142" s="58">
        <f t="shared" si="6"/>
        <v>1067.5942870236004</v>
      </c>
      <c r="N142" s="23"/>
      <c r="O142" s="130"/>
      <c r="P142" s="108"/>
      <c r="Q142" s="55"/>
      <c r="R142" s="109">
        <v>0</v>
      </c>
      <c r="S142" s="55"/>
      <c r="T142" s="55"/>
      <c r="U142" s="116">
        <v>0</v>
      </c>
      <c r="V142" s="108"/>
      <c r="W142" s="55"/>
      <c r="X142" s="109">
        <v>0</v>
      </c>
      <c r="Y142" s="120" t="s">
        <v>85</v>
      </c>
      <c r="Z142" s="128">
        <v>1</v>
      </c>
      <c r="AA142" s="1"/>
    </row>
    <row r="143" spans="1:27" ht="27" customHeight="1">
      <c r="A143" s="73" t="s">
        <v>72</v>
      </c>
      <c r="B143" s="56">
        <v>139</v>
      </c>
      <c r="C143" s="73">
        <v>4</v>
      </c>
      <c r="D143" s="75">
        <v>9040001107699</v>
      </c>
      <c r="E143" s="30" t="s">
        <v>1270</v>
      </c>
      <c r="F143" s="30" t="s">
        <v>1373</v>
      </c>
      <c r="G143" s="20">
        <v>20</v>
      </c>
      <c r="H143" s="21">
        <v>52</v>
      </c>
      <c r="I143" s="22">
        <v>4444809</v>
      </c>
      <c r="J143" s="58">
        <f t="shared" si="5"/>
        <v>85477.096153846156</v>
      </c>
      <c r="K143" s="72">
        <v>4057</v>
      </c>
      <c r="L143" s="22">
        <v>4444809</v>
      </c>
      <c r="M143" s="58">
        <f t="shared" si="6"/>
        <v>1095.5900912003945</v>
      </c>
      <c r="N143" s="23"/>
      <c r="O143" s="130"/>
      <c r="P143" s="108"/>
      <c r="Q143" s="55"/>
      <c r="R143" s="109">
        <v>0</v>
      </c>
      <c r="S143" s="55"/>
      <c r="T143" s="55"/>
      <c r="U143" s="116">
        <v>0</v>
      </c>
      <c r="V143" s="108"/>
      <c r="W143" s="55"/>
      <c r="X143" s="109">
        <v>0</v>
      </c>
      <c r="Y143" s="120"/>
      <c r="Z143" s="128">
        <v>0</v>
      </c>
      <c r="AA143" s="1"/>
    </row>
    <row r="144" spans="1:27" ht="27" customHeight="1">
      <c r="A144" s="73" t="s">
        <v>72</v>
      </c>
      <c r="B144" s="56">
        <v>140</v>
      </c>
      <c r="C144" s="73">
        <v>4</v>
      </c>
      <c r="D144" s="75">
        <v>9010401162017</v>
      </c>
      <c r="E144" s="30" t="s">
        <v>1374</v>
      </c>
      <c r="F144" s="30" t="s">
        <v>1375</v>
      </c>
      <c r="G144" s="20">
        <v>15</v>
      </c>
      <c r="H144" s="21">
        <v>146</v>
      </c>
      <c r="I144" s="22">
        <v>12045522</v>
      </c>
      <c r="J144" s="58">
        <f t="shared" si="5"/>
        <v>82503.57534246576</v>
      </c>
      <c r="K144" s="72">
        <v>11155</v>
      </c>
      <c r="L144" s="22">
        <v>12045522</v>
      </c>
      <c r="M144" s="58">
        <f t="shared" si="6"/>
        <v>1079.8316450022412</v>
      </c>
      <c r="N144" s="23"/>
      <c r="O144" s="130"/>
      <c r="P144" s="108"/>
      <c r="Q144" s="55"/>
      <c r="R144" s="109">
        <v>0</v>
      </c>
      <c r="S144" s="55"/>
      <c r="T144" s="55"/>
      <c r="U144" s="116">
        <v>0</v>
      </c>
      <c r="V144" s="108"/>
      <c r="W144" s="55"/>
      <c r="X144" s="109">
        <v>0</v>
      </c>
      <c r="Y144" s="120"/>
      <c r="Z144" s="128">
        <v>0</v>
      </c>
      <c r="AA144" s="1"/>
    </row>
    <row r="145" spans="1:27" ht="27" customHeight="1">
      <c r="A145" s="73" t="s">
        <v>72</v>
      </c>
      <c r="B145" s="56">
        <v>141</v>
      </c>
      <c r="C145" s="73">
        <v>4</v>
      </c>
      <c r="D145" s="75">
        <v>3040003021648</v>
      </c>
      <c r="E145" s="30" t="s">
        <v>1376</v>
      </c>
      <c r="F145" s="30" t="s">
        <v>1377</v>
      </c>
      <c r="G145" s="20">
        <v>20</v>
      </c>
      <c r="H145" s="21">
        <v>44</v>
      </c>
      <c r="I145" s="22">
        <v>895770</v>
      </c>
      <c r="J145" s="58">
        <f t="shared" si="5"/>
        <v>20358.409090909092</v>
      </c>
      <c r="K145" s="72">
        <v>788</v>
      </c>
      <c r="L145" s="22">
        <v>895770</v>
      </c>
      <c r="M145" s="58">
        <f t="shared" si="6"/>
        <v>1136.763959390863</v>
      </c>
      <c r="N145" s="23"/>
      <c r="O145" s="130"/>
      <c r="P145" s="108"/>
      <c r="Q145" s="55"/>
      <c r="R145" s="109">
        <v>0</v>
      </c>
      <c r="S145" s="55"/>
      <c r="T145" s="55"/>
      <c r="U145" s="116">
        <v>0</v>
      </c>
      <c r="V145" s="108"/>
      <c r="W145" s="55"/>
      <c r="X145" s="109">
        <v>0</v>
      </c>
      <c r="Y145" s="120"/>
      <c r="Z145" s="128">
        <v>0</v>
      </c>
      <c r="AA145" s="1"/>
    </row>
    <row r="146" spans="1:27" ht="27" customHeight="1">
      <c r="A146" s="73" t="s">
        <v>72</v>
      </c>
      <c r="B146" s="56">
        <v>142</v>
      </c>
      <c r="C146" s="73">
        <v>4</v>
      </c>
      <c r="D146" s="75">
        <v>5040003019599</v>
      </c>
      <c r="E146" s="30" t="s">
        <v>1378</v>
      </c>
      <c r="F146" s="30" t="s">
        <v>1379</v>
      </c>
      <c r="G146" s="20"/>
      <c r="H146" s="21"/>
      <c r="I146" s="22"/>
      <c r="J146" s="58">
        <f t="shared" si="5"/>
        <v>0</v>
      </c>
      <c r="K146" s="72"/>
      <c r="L146" s="22"/>
      <c r="M146" s="58">
        <f t="shared" si="6"/>
        <v>0</v>
      </c>
      <c r="N146" s="23"/>
      <c r="O146" s="130"/>
      <c r="P146" s="108"/>
      <c r="Q146" s="55"/>
      <c r="R146" s="109">
        <v>0</v>
      </c>
      <c r="S146" s="55"/>
      <c r="T146" s="55"/>
      <c r="U146" s="116">
        <v>0</v>
      </c>
      <c r="V146" s="108"/>
      <c r="W146" s="55"/>
      <c r="X146" s="109">
        <v>0</v>
      </c>
      <c r="Y146" s="120"/>
      <c r="Z146" s="128">
        <v>0</v>
      </c>
      <c r="AA146" s="1"/>
    </row>
    <row r="147" spans="1:27" ht="27" customHeight="1">
      <c r="A147" s="73" t="s">
        <v>72</v>
      </c>
      <c r="B147" s="56">
        <v>143</v>
      </c>
      <c r="C147" s="73">
        <v>4</v>
      </c>
      <c r="D147" s="75">
        <v>9010401121542</v>
      </c>
      <c r="E147" s="30" t="s">
        <v>126</v>
      </c>
      <c r="F147" s="30" t="s">
        <v>1380</v>
      </c>
      <c r="G147" s="20">
        <v>20</v>
      </c>
      <c r="H147" s="21">
        <v>90</v>
      </c>
      <c r="I147" s="22">
        <v>6398927</v>
      </c>
      <c r="J147" s="58">
        <f t="shared" si="5"/>
        <v>71099.188888888893</v>
      </c>
      <c r="K147" s="72">
        <v>5784</v>
      </c>
      <c r="L147" s="22">
        <v>6398927</v>
      </c>
      <c r="M147" s="58">
        <f t="shared" si="6"/>
        <v>1106.3151798063623</v>
      </c>
      <c r="N147" s="23"/>
      <c r="O147" s="130"/>
      <c r="P147" s="108"/>
      <c r="Q147" s="55"/>
      <c r="R147" s="109">
        <v>0</v>
      </c>
      <c r="S147" s="55"/>
      <c r="T147" s="55"/>
      <c r="U147" s="116">
        <v>0</v>
      </c>
      <c r="V147" s="108"/>
      <c r="W147" s="55"/>
      <c r="X147" s="109">
        <v>0</v>
      </c>
      <c r="Y147" s="120"/>
      <c r="Z147" s="128">
        <v>0</v>
      </c>
      <c r="AA147" s="1"/>
    </row>
    <row r="148" spans="1:27" ht="27" customHeight="1">
      <c r="A148" s="73" t="s">
        <v>72</v>
      </c>
      <c r="B148" s="56">
        <v>144</v>
      </c>
      <c r="C148" s="73">
        <v>4</v>
      </c>
      <c r="D148" s="75">
        <v>8040003017410</v>
      </c>
      <c r="E148" s="30" t="s">
        <v>1381</v>
      </c>
      <c r="F148" s="30" t="s">
        <v>1382</v>
      </c>
      <c r="G148" s="20"/>
      <c r="H148" s="21"/>
      <c r="I148" s="22"/>
      <c r="J148" s="58">
        <f t="shared" si="5"/>
        <v>0</v>
      </c>
      <c r="K148" s="72"/>
      <c r="L148" s="22"/>
      <c r="M148" s="58">
        <f t="shared" si="6"/>
        <v>0</v>
      </c>
      <c r="N148" s="23"/>
      <c r="O148" s="142" t="s">
        <v>1420</v>
      </c>
      <c r="P148" s="108"/>
      <c r="Q148" s="55"/>
      <c r="R148" s="109">
        <v>0</v>
      </c>
      <c r="S148" s="55"/>
      <c r="T148" s="55"/>
      <c r="U148" s="116">
        <v>0</v>
      </c>
      <c r="V148" s="108"/>
      <c r="W148" s="55"/>
      <c r="X148" s="109">
        <v>0</v>
      </c>
      <c r="Y148" s="120"/>
      <c r="Z148" s="128">
        <v>0</v>
      </c>
      <c r="AA148" s="1"/>
    </row>
    <row r="149" spans="1:27" ht="27" customHeight="1">
      <c r="A149" s="73" t="s">
        <v>72</v>
      </c>
      <c r="B149" s="56">
        <v>145</v>
      </c>
      <c r="C149" s="73">
        <v>4</v>
      </c>
      <c r="D149" s="75">
        <v>6040001132023</v>
      </c>
      <c r="E149" s="30" t="s">
        <v>127</v>
      </c>
      <c r="F149" s="30" t="s">
        <v>128</v>
      </c>
      <c r="G149" s="20">
        <v>20</v>
      </c>
      <c r="H149" s="21">
        <v>46</v>
      </c>
      <c r="I149" s="22">
        <v>3017251</v>
      </c>
      <c r="J149" s="58">
        <f t="shared" si="5"/>
        <v>65592.413043478256</v>
      </c>
      <c r="K149" s="72">
        <v>2735</v>
      </c>
      <c r="L149" s="22">
        <v>3017251</v>
      </c>
      <c r="M149" s="58">
        <f t="shared" si="6"/>
        <v>1103.199634369287</v>
      </c>
      <c r="N149" s="23" t="s">
        <v>85</v>
      </c>
      <c r="O149" s="130"/>
      <c r="P149" s="108"/>
      <c r="Q149" s="55"/>
      <c r="R149" s="109">
        <v>0</v>
      </c>
      <c r="S149" s="55"/>
      <c r="T149" s="55"/>
      <c r="U149" s="116">
        <v>0</v>
      </c>
      <c r="V149" s="108"/>
      <c r="W149" s="55"/>
      <c r="X149" s="109">
        <v>0</v>
      </c>
      <c r="Y149" s="120"/>
      <c r="Z149" s="128">
        <v>0</v>
      </c>
      <c r="AA149" s="1"/>
    </row>
    <row r="150" spans="1:27" ht="27" customHeight="1">
      <c r="A150" s="73" t="s">
        <v>72</v>
      </c>
      <c r="B150" s="56">
        <v>146</v>
      </c>
      <c r="C150" s="73">
        <v>4</v>
      </c>
      <c r="D150" s="75">
        <v>6040001114748</v>
      </c>
      <c r="E150" s="30" t="s">
        <v>1383</v>
      </c>
      <c r="F150" s="30" t="s">
        <v>1384</v>
      </c>
      <c r="G150" s="20">
        <v>20</v>
      </c>
      <c r="H150" s="21">
        <v>269</v>
      </c>
      <c r="I150" s="22">
        <v>24550214</v>
      </c>
      <c r="J150" s="58">
        <f t="shared" si="5"/>
        <v>91264.736059479561</v>
      </c>
      <c r="K150" s="72">
        <v>22314</v>
      </c>
      <c r="L150" s="22">
        <v>24550214</v>
      </c>
      <c r="M150" s="58">
        <f t="shared" si="6"/>
        <v>1100.2157389979386</v>
      </c>
      <c r="N150" s="23" t="s">
        <v>85</v>
      </c>
      <c r="O150" s="130"/>
      <c r="P150" s="108"/>
      <c r="Q150" s="55"/>
      <c r="R150" s="109">
        <v>0</v>
      </c>
      <c r="S150" s="55"/>
      <c r="T150" s="55"/>
      <c r="U150" s="116">
        <v>0</v>
      </c>
      <c r="V150" s="108"/>
      <c r="W150" s="55"/>
      <c r="X150" s="109">
        <v>0</v>
      </c>
      <c r="Y150" s="120" t="s">
        <v>85</v>
      </c>
      <c r="Z150" s="128">
        <v>0.1</v>
      </c>
      <c r="AA150" s="1"/>
    </row>
    <row r="151" spans="1:27" ht="27" customHeight="1">
      <c r="A151" s="73" t="s">
        <v>72</v>
      </c>
      <c r="B151" s="56">
        <v>147</v>
      </c>
      <c r="C151" s="73">
        <v>4</v>
      </c>
      <c r="D151" s="75">
        <v>8010001240066</v>
      </c>
      <c r="E151" s="30" t="s">
        <v>1385</v>
      </c>
      <c r="F151" s="30" t="s">
        <v>1386</v>
      </c>
      <c r="G151" s="20">
        <v>20</v>
      </c>
      <c r="H151" s="21">
        <v>95</v>
      </c>
      <c r="I151" s="22">
        <v>13442282</v>
      </c>
      <c r="J151" s="58">
        <f t="shared" si="5"/>
        <v>141497.7052631579</v>
      </c>
      <c r="K151" s="72">
        <v>7651</v>
      </c>
      <c r="L151" s="22">
        <v>13442282</v>
      </c>
      <c r="M151" s="58">
        <f t="shared" si="6"/>
        <v>1756.9313815187556</v>
      </c>
      <c r="N151" s="23" t="s">
        <v>85</v>
      </c>
      <c r="O151" s="130"/>
      <c r="P151" s="108"/>
      <c r="Q151" s="55"/>
      <c r="R151" s="109">
        <v>0</v>
      </c>
      <c r="S151" s="55"/>
      <c r="T151" s="55"/>
      <c r="U151" s="116">
        <v>0</v>
      </c>
      <c r="V151" s="108"/>
      <c r="W151" s="55"/>
      <c r="X151" s="109">
        <v>0</v>
      </c>
      <c r="Y151" s="120"/>
      <c r="Z151" s="128">
        <v>0</v>
      </c>
      <c r="AA151" s="1"/>
    </row>
    <row r="152" spans="1:27" ht="27" customHeight="1">
      <c r="A152" s="73" t="s">
        <v>72</v>
      </c>
      <c r="B152" s="56">
        <v>148</v>
      </c>
      <c r="C152" s="73">
        <v>4</v>
      </c>
      <c r="D152" s="75">
        <v>2011501030367</v>
      </c>
      <c r="E152" s="30" t="s">
        <v>129</v>
      </c>
      <c r="F152" s="30" t="s">
        <v>130</v>
      </c>
      <c r="G152" s="20">
        <v>10</v>
      </c>
      <c r="H152" s="21">
        <v>147</v>
      </c>
      <c r="I152" s="22">
        <v>10500483</v>
      </c>
      <c r="J152" s="58">
        <f t="shared" si="5"/>
        <v>71431.857142857145</v>
      </c>
      <c r="K152" s="72">
        <v>9207</v>
      </c>
      <c r="L152" s="22">
        <v>10500483</v>
      </c>
      <c r="M152" s="58">
        <f t="shared" si="6"/>
        <v>1140.4890843923101</v>
      </c>
      <c r="N152" s="23" t="s">
        <v>85</v>
      </c>
      <c r="O152" s="130"/>
      <c r="P152" s="108"/>
      <c r="Q152" s="55"/>
      <c r="R152" s="109">
        <v>0</v>
      </c>
      <c r="S152" s="55"/>
      <c r="T152" s="55"/>
      <c r="U152" s="116">
        <v>0</v>
      </c>
      <c r="V152" s="108"/>
      <c r="W152" s="55"/>
      <c r="X152" s="109">
        <v>0</v>
      </c>
      <c r="Y152" s="120"/>
      <c r="Z152" s="128">
        <v>0</v>
      </c>
      <c r="AA152" s="1"/>
    </row>
    <row r="153" spans="1:27" ht="27" customHeight="1">
      <c r="A153" s="73" t="s">
        <v>72</v>
      </c>
      <c r="B153" s="56">
        <v>149</v>
      </c>
      <c r="C153" s="73">
        <v>5</v>
      </c>
      <c r="D153" s="75">
        <v>6040005018739</v>
      </c>
      <c r="E153" s="30" t="s">
        <v>131</v>
      </c>
      <c r="F153" s="30" t="s">
        <v>1387</v>
      </c>
      <c r="G153" s="20">
        <v>20</v>
      </c>
      <c r="H153" s="21">
        <v>40</v>
      </c>
      <c r="I153" s="22">
        <v>3681469</v>
      </c>
      <c r="J153" s="58">
        <f t="shared" si="5"/>
        <v>92036.725000000006</v>
      </c>
      <c r="K153" s="72">
        <v>3205</v>
      </c>
      <c r="L153" s="22">
        <v>3681469</v>
      </c>
      <c r="M153" s="58">
        <f t="shared" si="6"/>
        <v>1148.6642745709828</v>
      </c>
      <c r="N153" s="23" t="s">
        <v>85</v>
      </c>
      <c r="O153" s="130"/>
      <c r="P153" s="108" t="s">
        <v>85</v>
      </c>
      <c r="Q153" s="55" t="s">
        <v>85</v>
      </c>
      <c r="R153" s="109">
        <v>1</v>
      </c>
      <c r="S153" s="55"/>
      <c r="T153" s="55"/>
      <c r="U153" s="116">
        <v>0</v>
      </c>
      <c r="V153" s="108"/>
      <c r="W153" s="55"/>
      <c r="X153" s="109">
        <v>0</v>
      </c>
      <c r="Y153" s="120"/>
      <c r="Z153" s="128">
        <v>0</v>
      </c>
      <c r="AA153" s="1"/>
    </row>
    <row r="154" spans="1:27" ht="27" customHeight="1">
      <c r="A154" s="73" t="s">
        <v>72</v>
      </c>
      <c r="B154" s="56">
        <v>150</v>
      </c>
      <c r="C154" s="73">
        <v>4</v>
      </c>
      <c r="D154" s="75">
        <v>6040001132089</v>
      </c>
      <c r="E154" s="30" t="s">
        <v>1388</v>
      </c>
      <c r="F154" s="30" t="s">
        <v>1389</v>
      </c>
      <c r="G154" s="20">
        <v>20</v>
      </c>
      <c r="H154" s="21">
        <v>103</v>
      </c>
      <c r="I154" s="22">
        <v>5763267</v>
      </c>
      <c r="J154" s="58">
        <f t="shared" si="5"/>
        <v>55954.048543689321</v>
      </c>
      <c r="K154" s="72">
        <v>5064</v>
      </c>
      <c r="L154" s="22">
        <v>5763267</v>
      </c>
      <c r="M154" s="58">
        <f t="shared" si="6"/>
        <v>1138.0859004739336</v>
      </c>
      <c r="N154" s="23" t="s">
        <v>85</v>
      </c>
      <c r="O154" s="130"/>
      <c r="P154" s="108"/>
      <c r="Q154" s="55"/>
      <c r="R154" s="109">
        <v>0</v>
      </c>
      <c r="S154" s="55"/>
      <c r="T154" s="55"/>
      <c r="U154" s="116">
        <v>0</v>
      </c>
      <c r="V154" s="108"/>
      <c r="W154" s="55"/>
      <c r="X154" s="109">
        <v>0</v>
      </c>
      <c r="Y154" s="120"/>
      <c r="Z154" s="128">
        <v>0</v>
      </c>
      <c r="AA154" s="1"/>
    </row>
    <row r="155" spans="1:27" ht="27" customHeight="1">
      <c r="A155" s="73" t="s">
        <v>72</v>
      </c>
      <c r="B155" s="56">
        <v>151</v>
      </c>
      <c r="C155" s="73">
        <v>4</v>
      </c>
      <c r="D155" s="75">
        <v>3010001233009</v>
      </c>
      <c r="E155" s="30" t="s">
        <v>132</v>
      </c>
      <c r="F155" s="30" t="s">
        <v>133</v>
      </c>
      <c r="G155" s="20">
        <v>10</v>
      </c>
      <c r="H155" s="21">
        <v>88</v>
      </c>
      <c r="I155" s="22">
        <v>5140839</v>
      </c>
      <c r="J155" s="58">
        <f t="shared" si="5"/>
        <v>58418.625</v>
      </c>
      <c r="K155" s="72">
        <v>4666</v>
      </c>
      <c r="L155" s="22">
        <v>5140839</v>
      </c>
      <c r="M155" s="58">
        <f t="shared" si="6"/>
        <v>1101.7657522503214</v>
      </c>
      <c r="N155" s="23" t="s">
        <v>85</v>
      </c>
      <c r="O155" s="130"/>
      <c r="P155" s="108"/>
      <c r="Q155" s="55"/>
      <c r="R155" s="109">
        <v>0</v>
      </c>
      <c r="S155" s="55"/>
      <c r="T155" s="55"/>
      <c r="U155" s="116">
        <v>0</v>
      </c>
      <c r="V155" s="108"/>
      <c r="W155" s="55"/>
      <c r="X155" s="109">
        <v>0</v>
      </c>
      <c r="Y155" s="120" t="s">
        <v>85</v>
      </c>
      <c r="Z155" s="128">
        <v>0.36</v>
      </c>
      <c r="AA155" s="1"/>
    </row>
    <row r="156" spans="1:27" ht="27" customHeight="1">
      <c r="A156" s="73" t="s">
        <v>72</v>
      </c>
      <c r="B156" s="56">
        <v>152</v>
      </c>
      <c r="C156" s="73">
        <v>4</v>
      </c>
      <c r="D156" s="75" t="s">
        <v>1390</v>
      </c>
      <c r="E156" s="30" t="s">
        <v>1294</v>
      </c>
      <c r="F156" s="30" t="s">
        <v>1391</v>
      </c>
      <c r="G156" s="20">
        <v>20</v>
      </c>
      <c r="H156" s="21">
        <v>64</v>
      </c>
      <c r="I156" s="22">
        <v>5552786</v>
      </c>
      <c r="J156" s="58">
        <f t="shared" si="5"/>
        <v>86762.28125</v>
      </c>
      <c r="K156" s="72">
        <v>4044</v>
      </c>
      <c r="L156" s="22">
        <v>5552786</v>
      </c>
      <c r="M156" s="58">
        <f t="shared" si="6"/>
        <v>1373.0924826904056</v>
      </c>
      <c r="N156" s="23" t="s">
        <v>85</v>
      </c>
      <c r="O156" s="130"/>
      <c r="P156" s="108"/>
      <c r="Q156" s="55"/>
      <c r="R156" s="109">
        <v>0</v>
      </c>
      <c r="S156" s="55"/>
      <c r="T156" s="55"/>
      <c r="U156" s="116">
        <v>0</v>
      </c>
      <c r="V156" s="108"/>
      <c r="W156" s="55"/>
      <c r="X156" s="109">
        <v>0</v>
      </c>
      <c r="Y156" s="120"/>
      <c r="Z156" s="128">
        <v>0</v>
      </c>
      <c r="AA156" s="1"/>
    </row>
    <row r="157" spans="1:27" ht="27" customHeight="1">
      <c r="A157" s="73" t="s">
        <v>72</v>
      </c>
      <c r="B157" s="56">
        <v>153</v>
      </c>
      <c r="C157" s="73">
        <v>4</v>
      </c>
      <c r="D157" s="75">
        <v>4013303007013</v>
      </c>
      <c r="E157" s="30" t="s">
        <v>1392</v>
      </c>
      <c r="F157" s="30" t="s">
        <v>1393</v>
      </c>
      <c r="G157" s="20">
        <v>20</v>
      </c>
      <c r="H157" s="21">
        <v>33</v>
      </c>
      <c r="I157" s="22">
        <v>2789129</v>
      </c>
      <c r="J157" s="58">
        <f t="shared" si="5"/>
        <v>84519.060606060608</v>
      </c>
      <c r="K157" s="72">
        <v>2414</v>
      </c>
      <c r="L157" s="22">
        <v>2789129</v>
      </c>
      <c r="M157" s="58">
        <f t="shared" si="6"/>
        <v>1155.397265948633</v>
      </c>
      <c r="N157" s="23" t="s">
        <v>85</v>
      </c>
      <c r="O157" s="130"/>
      <c r="P157" s="108"/>
      <c r="Q157" s="55"/>
      <c r="R157" s="109">
        <v>0</v>
      </c>
      <c r="S157" s="55"/>
      <c r="T157" s="55"/>
      <c r="U157" s="116">
        <v>0</v>
      </c>
      <c r="V157" s="108"/>
      <c r="W157" s="55"/>
      <c r="X157" s="109">
        <v>0</v>
      </c>
      <c r="Y157" s="120"/>
      <c r="Z157" s="128">
        <v>0</v>
      </c>
      <c r="AA157" s="1"/>
    </row>
    <row r="158" spans="1:27" ht="27" customHeight="1">
      <c r="A158" s="73" t="s">
        <v>72</v>
      </c>
      <c r="B158" s="56">
        <v>154</v>
      </c>
      <c r="C158" s="73">
        <v>4</v>
      </c>
      <c r="D158" s="75" t="s">
        <v>1394</v>
      </c>
      <c r="E158" s="30" t="s">
        <v>1395</v>
      </c>
      <c r="F158" s="30" t="s">
        <v>1396</v>
      </c>
      <c r="G158" s="20">
        <v>19</v>
      </c>
      <c r="H158" s="21">
        <v>16</v>
      </c>
      <c r="I158" s="22">
        <v>710353</v>
      </c>
      <c r="J158" s="58">
        <f t="shared" si="5"/>
        <v>44397.0625</v>
      </c>
      <c r="K158" s="72">
        <v>660</v>
      </c>
      <c r="L158" s="22">
        <v>710353</v>
      </c>
      <c r="M158" s="58">
        <f t="shared" si="6"/>
        <v>1076.2924242424242</v>
      </c>
      <c r="N158" s="23" t="s">
        <v>85</v>
      </c>
      <c r="O158" s="130"/>
      <c r="P158" s="108"/>
      <c r="Q158" s="55"/>
      <c r="R158" s="109">
        <v>0</v>
      </c>
      <c r="S158" s="55"/>
      <c r="T158" s="55"/>
      <c r="U158" s="116">
        <v>0</v>
      </c>
      <c r="V158" s="108"/>
      <c r="W158" s="55"/>
      <c r="X158" s="109">
        <v>0</v>
      </c>
      <c r="Y158" s="120"/>
      <c r="Z158" s="128">
        <v>0</v>
      </c>
      <c r="AA158" s="1"/>
    </row>
    <row r="159" spans="1:27" ht="27" customHeight="1">
      <c r="A159" s="73" t="s">
        <v>72</v>
      </c>
      <c r="B159" s="56">
        <v>155</v>
      </c>
      <c r="C159" s="73">
        <v>4</v>
      </c>
      <c r="D159" s="75" t="s">
        <v>1397</v>
      </c>
      <c r="E159" s="30" t="s">
        <v>134</v>
      </c>
      <c r="F159" s="30" t="s">
        <v>135</v>
      </c>
      <c r="G159" s="20">
        <v>16</v>
      </c>
      <c r="H159" s="21">
        <v>10</v>
      </c>
      <c r="I159" s="22">
        <v>919772</v>
      </c>
      <c r="J159" s="58">
        <f t="shared" si="5"/>
        <v>91977.2</v>
      </c>
      <c r="K159" s="72">
        <v>855</v>
      </c>
      <c r="L159" s="22">
        <v>919772</v>
      </c>
      <c r="M159" s="58">
        <f t="shared" si="6"/>
        <v>1075.7567251461987</v>
      </c>
      <c r="N159" s="23" t="s">
        <v>85</v>
      </c>
      <c r="O159" s="130"/>
      <c r="P159" s="108" t="s">
        <v>85</v>
      </c>
      <c r="Q159" s="55" t="s">
        <v>85</v>
      </c>
      <c r="R159" s="109">
        <v>1</v>
      </c>
      <c r="S159" s="55"/>
      <c r="T159" s="55"/>
      <c r="U159" s="116">
        <v>0</v>
      </c>
      <c r="V159" s="108"/>
      <c r="W159" s="55"/>
      <c r="X159" s="109">
        <v>0</v>
      </c>
      <c r="Y159" s="120"/>
      <c r="Z159" s="128">
        <v>0</v>
      </c>
      <c r="AA159" s="1"/>
    </row>
    <row r="160" spans="1:27" ht="27" customHeight="1">
      <c r="A160" s="73" t="s">
        <v>72</v>
      </c>
      <c r="B160" s="56">
        <v>156</v>
      </c>
      <c r="C160" s="73">
        <v>4</v>
      </c>
      <c r="D160" s="75">
        <v>8040001133829</v>
      </c>
      <c r="E160" s="30" t="s">
        <v>1398</v>
      </c>
      <c r="F160" s="30" t="s">
        <v>1399</v>
      </c>
      <c r="G160" s="20">
        <v>20</v>
      </c>
      <c r="H160" s="21">
        <v>30</v>
      </c>
      <c r="I160" s="22">
        <v>615562</v>
      </c>
      <c r="J160" s="58">
        <f t="shared" si="5"/>
        <v>20518.733333333334</v>
      </c>
      <c r="K160" s="72">
        <v>572</v>
      </c>
      <c r="L160" s="22">
        <v>615562</v>
      </c>
      <c r="M160" s="58">
        <f t="shared" si="6"/>
        <v>1076.1573426573427</v>
      </c>
      <c r="N160" s="23" t="s">
        <v>85</v>
      </c>
      <c r="O160" s="130"/>
      <c r="P160" s="108"/>
      <c r="Q160" s="55"/>
      <c r="R160" s="109">
        <v>0</v>
      </c>
      <c r="S160" s="55"/>
      <c r="T160" s="55"/>
      <c r="U160" s="116">
        <v>0</v>
      </c>
      <c r="V160" s="108"/>
      <c r="W160" s="55"/>
      <c r="X160" s="109">
        <v>0</v>
      </c>
      <c r="Y160" s="120"/>
      <c r="Z160" s="128">
        <v>0</v>
      </c>
      <c r="AA160" s="1"/>
    </row>
    <row r="161" spans="1:27" ht="27" customHeight="1">
      <c r="A161" s="73" t="s">
        <v>72</v>
      </c>
      <c r="B161" s="56">
        <v>157</v>
      </c>
      <c r="C161" s="73">
        <v>4</v>
      </c>
      <c r="D161" s="75">
        <v>3040001135219</v>
      </c>
      <c r="E161" s="30" t="s">
        <v>1400</v>
      </c>
      <c r="F161" s="30" t="s">
        <v>1401</v>
      </c>
      <c r="G161" s="20">
        <v>20</v>
      </c>
      <c r="H161" s="21">
        <v>50</v>
      </c>
      <c r="I161" s="22">
        <v>4304569</v>
      </c>
      <c r="J161" s="58">
        <f t="shared" si="5"/>
        <v>86091.38</v>
      </c>
      <c r="K161" s="72">
        <v>3662</v>
      </c>
      <c r="L161" s="22">
        <v>4304569</v>
      </c>
      <c r="M161" s="58">
        <f t="shared" si="6"/>
        <v>1175.4694156198798</v>
      </c>
      <c r="N161" s="23" t="s">
        <v>85</v>
      </c>
      <c r="O161" s="130"/>
      <c r="P161" s="108"/>
      <c r="Q161" s="55"/>
      <c r="R161" s="109">
        <v>0</v>
      </c>
      <c r="S161" s="55"/>
      <c r="T161" s="55"/>
      <c r="U161" s="116">
        <v>0</v>
      </c>
      <c r="V161" s="108"/>
      <c r="W161" s="55"/>
      <c r="X161" s="109">
        <v>0</v>
      </c>
      <c r="Y161" s="120"/>
      <c r="Z161" s="128">
        <v>0</v>
      </c>
      <c r="AA161" s="1"/>
    </row>
    <row r="162" spans="1:27" ht="27" customHeight="1">
      <c r="A162" s="73" t="s">
        <v>72</v>
      </c>
      <c r="B162" s="56">
        <v>158</v>
      </c>
      <c r="C162" s="73">
        <v>4</v>
      </c>
      <c r="D162" s="75">
        <v>6010401183429</v>
      </c>
      <c r="E162" s="30" t="s">
        <v>1402</v>
      </c>
      <c r="F162" s="30" t="s">
        <v>1403</v>
      </c>
      <c r="G162" s="20">
        <v>20</v>
      </c>
      <c r="H162" s="21">
        <v>16</v>
      </c>
      <c r="I162" s="22">
        <v>978084</v>
      </c>
      <c r="J162" s="58">
        <f t="shared" si="5"/>
        <v>61130.25</v>
      </c>
      <c r="K162" s="72">
        <v>853</v>
      </c>
      <c r="L162" s="22">
        <v>978084</v>
      </c>
      <c r="M162" s="58">
        <f t="shared" si="6"/>
        <v>1146.6400937866354</v>
      </c>
      <c r="N162" s="23" t="s">
        <v>85</v>
      </c>
      <c r="O162" s="130"/>
      <c r="P162" s="108"/>
      <c r="Q162" s="55"/>
      <c r="R162" s="109">
        <v>0</v>
      </c>
      <c r="S162" s="55"/>
      <c r="T162" s="55"/>
      <c r="U162" s="116">
        <v>0</v>
      </c>
      <c r="V162" s="108"/>
      <c r="W162" s="55"/>
      <c r="X162" s="109">
        <v>0</v>
      </c>
      <c r="Y162" s="119"/>
      <c r="Z162" s="128">
        <v>0</v>
      </c>
      <c r="AA162" s="1"/>
    </row>
    <row r="163" spans="1:27" ht="27" customHeight="1">
      <c r="A163" s="73" t="s">
        <v>72</v>
      </c>
      <c r="B163" s="56">
        <v>159</v>
      </c>
      <c r="C163" s="73">
        <v>4</v>
      </c>
      <c r="D163" s="75">
        <v>2040003017218</v>
      </c>
      <c r="E163" s="30" t="s">
        <v>1303</v>
      </c>
      <c r="F163" s="30" t="s">
        <v>1404</v>
      </c>
      <c r="G163" s="20">
        <v>20</v>
      </c>
      <c r="H163" s="21">
        <v>4</v>
      </c>
      <c r="I163" s="22">
        <v>374031</v>
      </c>
      <c r="J163" s="58">
        <f t="shared" si="5"/>
        <v>93507.75</v>
      </c>
      <c r="K163" s="72">
        <v>340</v>
      </c>
      <c r="L163" s="22">
        <v>374031</v>
      </c>
      <c r="M163" s="58">
        <f t="shared" si="6"/>
        <v>1100.0911764705882</v>
      </c>
      <c r="N163" s="23" t="s">
        <v>85</v>
      </c>
      <c r="O163" s="130"/>
      <c r="P163" s="108"/>
      <c r="Q163" s="55"/>
      <c r="R163" s="109">
        <v>0</v>
      </c>
      <c r="S163" s="55"/>
      <c r="T163" s="55"/>
      <c r="U163" s="116">
        <v>0</v>
      </c>
      <c r="V163" s="108"/>
      <c r="W163" s="55"/>
      <c r="X163" s="109">
        <v>0</v>
      </c>
      <c r="Y163" s="120"/>
      <c r="Z163" s="128">
        <v>0</v>
      </c>
      <c r="AA163" s="1"/>
    </row>
    <row r="164" spans="1:27" ht="27" customHeight="1">
      <c r="A164" s="73" t="s">
        <v>72</v>
      </c>
      <c r="B164" s="56">
        <v>160</v>
      </c>
      <c r="C164" s="73">
        <v>4</v>
      </c>
      <c r="D164" s="75" t="s">
        <v>1405</v>
      </c>
      <c r="E164" s="30" t="s">
        <v>1406</v>
      </c>
      <c r="F164" s="30" t="s">
        <v>1407</v>
      </c>
      <c r="G164" s="20">
        <v>20</v>
      </c>
      <c r="H164" s="21">
        <v>1</v>
      </c>
      <c r="I164" s="22">
        <v>82314</v>
      </c>
      <c r="J164" s="58">
        <f t="shared" si="5"/>
        <v>82314</v>
      </c>
      <c r="K164" s="72">
        <v>76</v>
      </c>
      <c r="L164" s="22">
        <v>82314</v>
      </c>
      <c r="M164" s="58">
        <f t="shared" si="6"/>
        <v>1083.078947368421</v>
      </c>
      <c r="N164" s="23" t="s">
        <v>85</v>
      </c>
      <c r="O164" s="130"/>
      <c r="P164" s="108"/>
      <c r="Q164" s="55"/>
      <c r="R164" s="109">
        <v>0</v>
      </c>
      <c r="S164" s="55"/>
      <c r="T164" s="55"/>
      <c r="U164" s="116">
        <v>0</v>
      </c>
      <c r="V164" s="108"/>
      <c r="W164" s="55"/>
      <c r="X164" s="109">
        <v>0</v>
      </c>
      <c r="Y164" s="119" t="s">
        <v>85</v>
      </c>
      <c r="Z164" s="128">
        <v>1</v>
      </c>
      <c r="AA164" s="1"/>
    </row>
    <row r="165" spans="1:27" ht="27" customHeight="1">
      <c r="A165" s="73" t="s">
        <v>72</v>
      </c>
      <c r="B165" s="56">
        <v>161</v>
      </c>
      <c r="C165" s="73">
        <v>4</v>
      </c>
      <c r="D165" s="75">
        <v>2040001137091</v>
      </c>
      <c r="E165" s="30" t="s">
        <v>1408</v>
      </c>
      <c r="F165" s="30" t="s">
        <v>1409</v>
      </c>
      <c r="G165" s="20">
        <v>20</v>
      </c>
      <c r="H165" s="21">
        <v>0</v>
      </c>
      <c r="I165" s="22">
        <v>0</v>
      </c>
      <c r="J165" s="58">
        <f t="shared" si="5"/>
        <v>0</v>
      </c>
      <c r="K165" s="72">
        <v>0</v>
      </c>
      <c r="L165" s="22">
        <v>0</v>
      </c>
      <c r="M165" s="58">
        <f t="shared" si="6"/>
        <v>0</v>
      </c>
      <c r="N165" s="23" t="s">
        <v>85</v>
      </c>
      <c r="O165" s="130"/>
      <c r="P165" s="108"/>
      <c r="Q165" s="55"/>
      <c r="R165" s="109">
        <v>0</v>
      </c>
      <c r="S165" s="55"/>
      <c r="T165" s="55"/>
      <c r="U165" s="116">
        <v>0</v>
      </c>
      <c r="V165" s="108"/>
      <c r="W165" s="55"/>
      <c r="X165" s="109">
        <v>0</v>
      </c>
      <c r="Y165" s="120"/>
      <c r="Z165" s="128">
        <v>0</v>
      </c>
      <c r="AA165" s="1"/>
    </row>
    <row r="166" spans="1:27" ht="27" customHeight="1">
      <c r="A166" s="73" t="s">
        <v>72</v>
      </c>
      <c r="B166" s="56">
        <v>162</v>
      </c>
      <c r="C166" s="73">
        <v>4</v>
      </c>
      <c r="D166" s="75">
        <v>7040001137120</v>
      </c>
      <c r="E166" s="30" t="s">
        <v>1410</v>
      </c>
      <c r="F166" s="30" t="s">
        <v>1411</v>
      </c>
      <c r="G166" s="20">
        <v>20</v>
      </c>
      <c r="H166" s="21">
        <v>5</v>
      </c>
      <c r="I166" s="22">
        <v>24000</v>
      </c>
      <c r="J166" s="58">
        <f t="shared" si="5"/>
        <v>4800</v>
      </c>
      <c r="K166" s="72">
        <v>20</v>
      </c>
      <c r="L166" s="22">
        <v>24000</v>
      </c>
      <c r="M166" s="58">
        <f t="shared" si="6"/>
        <v>1200</v>
      </c>
      <c r="N166" s="23" t="s">
        <v>85</v>
      </c>
      <c r="O166" s="130"/>
      <c r="P166" s="108"/>
      <c r="Q166" s="55"/>
      <c r="R166" s="109">
        <v>0</v>
      </c>
      <c r="S166" s="55"/>
      <c r="T166" s="55"/>
      <c r="U166" s="116">
        <v>0</v>
      </c>
      <c r="V166" s="108"/>
      <c r="W166" s="55"/>
      <c r="X166" s="109">
        <v>0</v>
      </c>
      <c r="Y166" s="120"/>
      <c r="Z166" s="128">
        <v>0</v>
      </c>
      <c r="AA166" s="1"/>
    </row>
    <row r="167" spans="1:27" ht="27" customHeight="1" thickBot="1">
      <c r="A167" s="73" t="s">
        <v>72</v>
      </c>
      <c r="B167" s="56">
        <v>163</v>
      </c>
      <c r="C167" s="73">
        <v>6</v>
      </c>
      <c r="D167" s="75">
        <v>1040005020906</v>
      </c>
      <c r="E167" s="30" t="s">
        <v>1412</v>
      </c>
      <c r="F167" s="84" t="s">
        <v>1413</v>
      </c>
      <c r="G167" s="81">
        <v>20</v>
      </c>
      <c r="H167" s="82">
        <v>141</v>
      </c>
      <c r="I167" s="83">
        <v>12171264</v>
      </c>
      <c r="J167" s="58">
        <f t="shared" si="5"/>
        <v>86321.02127659574</v>
      </c>
      <c r="K167" s="72">
        <v>11236</v>
      </c>
      <c r="L167" s="22">
        <v>12171264</v>
      </c>
      <c r="M167" s="58">
        <f t="shared" si="6"/>
        <v>1083.2381630473478</v>
      </c>
      <c r="N167" s="23"/>
      <c r="O167" s="130"/>
      <c r="P167" s="108"/>
      <c r="Q167" s="55"/>
      <c r="R167" s="109">
        <v>0</v>
      </c>
      <c r="S167" s="55"/>
      <c r="T167" s="55"/>
      <c r="U167" s="116">
        <v>0</v>
      </c>
      <c r="V167" s="108"/>
      <c r="W167" s="55"/>
      <c r="X167" s="109">
        <v>0</v>
      </c>
      <c r="Y167" s="135"/>
      <c r="Z167" s="133">
        <v>0</v>
      </c>
      <c r="AA167" s="1"/>
    </row>
    <row r="168" spans="1:27" ht="15" customHeight="1" thickTop="1">
      <c r="A168" t="s">
        <v>2</v>
      </c>
      <c r="B168" s="2"/>
      <c r="C168" s="18">
        <f>COUNTIF(C5:C167,1)</f>
        <v>0</v>
      </c>
      <c r="D168" s="77"/>
      <c r="E168" s="46"/>
      <c r="F168" s="2">
        <f>COUNTA(F5:F167)</f>
        <v>163</v>
      </c>
      <c r="G168" s="12">
        <f>SUM(G5:G167)</f>
        <v>2927</v>
      </c>
      <c r="H168" s="12">
        <f>SUM(H5:H167)</f>
        <v>42347</v>
      </c>
      <c r="I168" s="12">
        <f>SUM(I5:I167)</f>
        <v>3611779493</v>
      </c>
      <c r="J168" s="13">
        <f>IF(AND(H168&gt;0,I168&gt;0),I168/H168,0)</f>
        <v>85290.09122251872</v>
      </c>
      <c r="K168" s="12">
        <f>SUM(K5:K167)</f>
        <v>3210184.4266666668</v>
      </c>
      <c r="L168" s="12">
        <f>SUM(L5:L167)</f>
        <v>3611779493</v>
      </c>
      <c r="M168" s="13">
        <f>IF(AND(K168&gt;0,L168&gt;0),L168/K168,0)</f>
        <v>1125.100309813145</v>
      </c>
      <c r="N168" s="1"/>
      <c r="P168" s="43"/>
      <c r="R168" s="139"/>
      <c r="S168" s="43"/>
      <c r="V168" s="43"/>
      <c r="Z168" s="134"/>
      <c r="AA168" s="1"/>
    </row>
    <row r="169" spans="1:27" ht="15" customHeight="1">
      <c r="A169" s="1"/>
      <c r="C169" s="18">
        <f>COUNTIF(C5:C167,2)</f>
        <v>7</v>
      </c>
      <c r="D169" s="77"/>
      <c r="E169" s="18"/>
      <c r="F169" s="19"/>
      <c r="G169" s="12"/>
      <c r="J169" s="3"/>
      <c r="N169" s="1"/>
      <c r="P169" s="1">
        <f>COUNTA(P5:P167)</f>
        <v>13</v>
      </c>
      <c r="S169" s="1"/>
      <c r="Y169" s="1">
        <f t="shared" ref="Y169" si="7">COUNTA(Y5:Y167)</f>
        <v>51</v>
      </c>
      <c r="Z169" s="131"/>
      <c r="AA169" s="1"/>
    </row>
    <row r="170" spans="1:27" ht="15" customHeight="1">
      <c r="A170" s="1"/>
      <c r="C170" s="18">
        <f>COUNTIF(C5:C167,3)</f>
        <v>0</v>
      </c>
      <c r="D170" s="77"/>
      <c r="E170" s="18"/>
      <c r="F170" s="19"/>
      <c r="G170" s="12">
        <f>COUNTA(G5:G167)</f>
        <v>161</v>
      </c>
      <c r="J170" s="3"/>
      <c r="N170" s="1"/>
      <c r="R170" s="139"/>
      <c r="S170" s="1"/>
      <c r="Z170" s="131"/>
      <c r="AA170" s="1"/>
    </row>
    <row r="171" spans="1:27" ht="15" customHeight="1">
      <c r="A171" s="1"/>
      <c r="C171" s="18">
        <f>COUNTIF(C5:C167,4)</f>
        <v>141</v>
      </c>
      <c r="D171" s="77"/>
      <c r="E171" s="18"/>
      <c r="F171" s="19"/>
      <c r="G171" s="12"/>
      <c r="J171" s="3"/>
      <c r="N171" s="1"/>
      <c r="R171" s="139"/>
      <c r="S171" s="1"/>
      <c r="Z171" s="131"/>
      <c r="AA171" s="1"/>
    </row>
    <row r="172" spans="1:27" ht="15" customHeight="1">
      <c r="A172" s="1"/>
      <c r="C172" s="18">
        <f>COUNTIF(C5:C167,5)</f>
        <v>9</v>
      </c>
      <c r="D172" s="77"/>
      <c r="E172" s="18"/>
      <c r="F172" s="19"/>
      <c r="G172" s="12"/>
      <c r="J172" s="3"/>
      <c r="N172" s="1"/>
      <c r="R172" s="139"/>
      <c r="S172" s="1"/>
      <c r="Z172" s="131"/>
      <c r="AA172" s="1"/>
    </row>
    <row r="173" spans="1:27" ht="15" customHeight="1">
      <c r="A173" s="1"/>
      <c r="C173" s="18">
        <f>COUNTIF(C5:C167,6)</f>
        <v>6</v>
      </c>
      <c r="D173" s="77"/>
      <c r="E173" s="18"/>
      <c r="F173" s="19"/>
      <c r="G173" s="12"/>
      <c r="J173" s="3"/>
      <c r="N173" s="1"/>
      <c r="R173" s="139"/>
      <c r="S173" s="1"/>
      <c r="Z173" s="131"/>
      <c r="AA173" s="1"/>
    </row>
    <row r="174" spans="1:27" ht="15" customHeight="1">
      <c r="A174" s="1"/>
      <c r="D174" s="77"/>
      <c r="E174" s="1"/>
      <c r="F174" s="2"/>
      <c r="G174" s="12"/>
      <c r="J174" s="3"/>
      <c r="N174" s="1"/>
      <c r="R174" s="139"/>
      <c r="S174" s="1"/>
      <c r="Z174" s="131"/>
      <c r="AA174" s="1"/>
    </row>
    <row r="175" spans="1:27" ht="15" customHeight="1">
      <c r="A175" s="1"/>
      <c r="D175" s="77"/>
      <c r="E175" s="1"/>
      <c r="F175" s="2"/>
      <c r="G175" s="12"/>
      <c r="J175" s="3"/>
      <c r="N175" s="1"/>
      <c r="R175" s="139"/>
      <c r="S175" s="1"/>
      <c r="Z175" s="131"/>
      <c r="AA175" s="1"/>
    </row>
    <row r="176" spans="1:27" ht="15" customHeight="1">
      <c r="A176" s="1"/>
      <c r="D176" s="77"/>
      <c r="E176" s="1"/>
      <c r="F176" s="2"/>
      <c r="G176" s="12"/>
      <c r="J176" s="3"/>
      <c r="N176" s="1"/>
      <c r="R176" s="139"/>
      <c r="S176" s="1"/>
      <c r="Z176" s="131"/>
      <c r="AA176" s="1"/>
    </row>
    <row r="177" spans="1:27" ht="15" customHeight="1">
      <c r="A177" s="1"/>
      <c r="D177" s="77"/>
      <c r="E177" s="1"/>
      <c r="F177" s="2"/>
      <c r="G177" s="12"/>
      <c r="J177" s="3"/>
      <c r="N177" s="1"/>
      <c r="R177" s="139"/>
      <c r="S177" s="1"/>
      <c r="Z177" s="131"/>
      <c r="AA177" s="1"/>
    </row>
    <row r="178" spans="1:27" ht="15" customHeight="1">
      <c r="A178" s="1"/>
      <c r="D178" s="77"/>
      <c r="E178" s="1"/>
      <c r="F178" s="2"/>
      <c r="G178" s="12"/>
      <c r="J178" s="3"/>
      <c r="N178" s="1"/>
      <c r="R178" s="139"/>
      <c r="S178" s="1"/>
      <c r="Z178" s="131"/>
      <c r="AA178" s="1"/>
    </row>
    <row r="179" spans="1:27" ht="15" customHeight="1">
      <c r="A179" s="1"/>
      <c r="D179" s="77"/>
      <c r="E179" s="1"/>
      <c r="F179" s="2"/>
      <c r="G179" s="12"/>
      <c r="J179" s="3"/>
      <c r="N179" s="1"/>
      <c r="R179" s="139"/>
      <c r="S179" s="1"/>
      <c r="Z179" s="131"/>
      <c r="AA179" s="1"/>
    </row>
    <row r="180" spans="1:27" ht="15" customHeight="1">
      <c r="A180" s="1"/>
      <c r="D180" s="77"/>
      <c r="E180" s="1"/>
      <c r="F180" s="2"/>
      <c r="G180" s="12"/>
      <c r="J180" s="3"/>
      <c r="N180" s="1"/>
      <c r="R180" s="139"/>
      <c r="S180" s="1"/>
      <c r="Z180" s="131"/>
      <c r="AA180" s="1"/>
    </row>
    <row r="181" spans="1:27" ht="15" customHeight="1">
      <c r="A181" s="1"/>
      <c r="D181" s="77"/>
      <c r="E181" s="1"/>
      <c r="F181" s="2"/>
      <c r="G181" s="12"/>
      <c r="J181" s="3"/>
      <c r="N181" s="1"/>
      <c r="R181" s="139"/>
      <c r="S181" s="1"/>
      <c r="Z181" s="131"/>
      <c r="AA181" s="1"/>
    </row>
    <row r="182" spans="1:27" ht="15" customHeight="1">
      <c r="A182" s="1"/>
      <c r="D182" s="77"/>
      <c r="E182" s="1"/>
      <c r="F182" s="2"/>
      <c r="G182" s="12"/>
      <c r="J182" s="3"/>
      <c r="N182" s="1"/>
      <c r="R182" s="139"/>
      <c r="S182" s="1"/>
      <c r="Z182" s="131"/>
      <c r="AA182" s="1"/>
    </row>
    <row r="183" spans="1:27" ht="15" customHeight="1">
      <c r="A183" s="1"/>
      <c r="D183" s="77"/>
      <c r="E183" s="1"/>
      <c r="F183" s="2"/>
      <c r="G183" s="12"/>
      <c r="J183" s="3"/>
      <c r="N183" s="1"/>
      <c r="R183" s="139"/>
      <c r="S183" s="1"/>
      <c r="Z183" s="131"/>
      <c r="AA183" s="1"/>
    </row>
    <row r="184" spans="1:27" ht="15" customHeight="1">
      <c r="A184" s="1"/>
      <c r="D184" s="77"/>
      <c r="E184" s="1"/>
      <c r="F184" s="2"/>
      <c r="G184" s="12"/>
      <c r="J184" s="3"/>
      <c r="N184" s="1"/>
      <c r="R184" s="139"/>
      <c r="S184" s="1"/>
      <c r="Z184" s="131"/>
      <c r="AA184" s="1"/>
    </row>
    <row r="185" spans="1:27" ht="15" customHeight="1">
      <c r="A185" s="1"/>
      <c r="D185" s="77"/>
      <c r="E185" s="1"/>
      <c r="F185" s="2"/>
      <c r="G185" s="12"/>
      <c r="J185" s="3"/>
      <c r="N185" s="1"/>
      <c r="R185" s="139"/>
      <c r="S185" s="1"/>
      <c r="Z185" s="131"/>
      <c r="AA185" s="1"/>
    </row>
    <row r="186" spans="1:27" ht="15" customHeight="1">
      <c r="A186" s="1"/>
      <c r="D186" s="77"/>
      <c r="E186" s="1"/>
      <c r="F186" s="2"/>
      <c r="G186" s="12"/>
      <c r="J186" s="3"/>
      <c r="N186" s="1"/>
      <c r="R186" s="139"/>
      <c r="S186" s="1"/>
      <c r="Z186" s="131"/>
      <c r="AA186" s="1"/>
    </row>
    <row r="187" spans="1:27" ht="15" customHeight="1">
      <c r="A187" s="1"/>
      <c r="D187" s="77"/>
      <c r="E187" s="1"/>
      <c r="F187" s="2"/>
      <c r="G187" s="12"/>
      <c r="J187" s="3"/>
      <c r="N187" s="1"/>
      <c r="R187" s="139"/>
      <c r="S187" s="1"/>
      <c r="Z187" s="131"/>
      <c r="AA187" s="1"/>
    </row>
    <row r="188" spans="1:27" ht="15" customHeight="1">
      <c r="A188" s="1"/>
      <c r="D188" s="77"/>
      <c r="E188" s="1"/>
      <c r="F188" s="2"/>
      <c r="G188" s="12"/>
      <c r="J188" s="3"/>
      <c r="N188" s="1"/>
      <c r="R188" s="139"/>
      <c r="S188" s="1"/>
      <c r="Z188" s="131"/>
      <c r="AA188" s="1"/>
    </row>
    <row r="189" spans="1:27" ht="15" customHeight="1">
      <c r="A189" s="1"/>
      <c r="D189" s="77"/>
      <c r="E189" s="1"/>
      <c r="F189" s="2"/>
      <c r="G189" s="12"/>
      <c r="J189" s="3"/>
      <c r="N189" s="1"/>
      <c r="R189" s="139"/>
      <c r="S189" s="1"/>
      <c r="Z189" s="131"/>
      <c r="AA189" s="1"/>
    </row>
    <row r="190" spans="1:27" ht="15" customHeight="1">
      <c r="A190" s="1"/>
      <c r="D190" s="77"/>
      <c r="E190" s="1"/>
      <c r="F190" s="2"/>
      <c r="G190" s="12"/>
      <c r="J190" s="3"/>
      <c r="N190" s="1"/>
      <c r="R190" s="139"/>
      <c r="S190" s="1"/>
      <c r="Z190" s="131"/>
      <c r="AA190" s="1"/>
    </row>
    <row r="191" spans="1:27" ht="15" customHeight="1">
      <c r="A191" s="1"/>
      <c r="D191" s="77"/>
      <c r="E191" s="1"/>
      <c r="F191" s="2"/>
      <c r="G191" s="12"/>
      <c r="J191" s="3"/>
      <c r="N191" s="1"/>
      <c r="R191" s="139"/>
      <c r="S191" s="1"/>
      <c r="Z191" s="131"/>
      <c r="AA191" s="1"/>
    </row>
    <row r="192" spans="1:27" ht="15" customHeight="1">
      <c r="A192" s="1"/>
      <c r="D192" s="77"/>
      <c r="E192" s="1"/>
      <c r="F192" s="2"/>
      <c r="G192" s="12"/>
      <c r="J192" s="3"/>
      <c r="N192" s="1"/>
      <c r="R192" s="139"/>
      <c r="S192" s="1"/>
      <c r="Z192" s="131"/>
      <c r="AA192" s="1"/>
    </row>
    <row r="193" spans="1:27" ht="15" customHeight="1">
      <c r="A193" s="1"/>
      <c r="D193" s="77"/>
      <c r="E193" s="1"/>
      <c r="F193" s="2"/>
      <c r="G193" s="12"/>
      <c r="J193" s="3"/>
      <c r="N193" s="1"/>
      <c r="R193" s="139"/>
      <c r="S193" s="1"/>
      <c r="Z193" s="131"/>
      <c r="AA193" s="1"/>
    </row>
    <row r="194" spans="1:27" ht="15" customHeight="1">
      <c r="A194" s="1"/>
      <c r="D194" s="77"/>
      <c r="E194" s="1"/>
      <c r="F194" s="2"/>
      <c r="G194" s="12"/>
      <c r="J194" s="3"/>
      <c r="N194" s="1"/>
      <c r="R194" s="139"/>
      <c r="S194" s="1"/>
      <c r="Z194" s="131"/>
      <c r="AA194" s="1"/>
    </row>
    <row r="195" spans="1:27" ht="15" customHeight="1">
      <c r="A195" s="1"/>
      <c r="D195" s="77"/>
      <c r="E195" s="1"/>
      <c r="F195" s="2"/>
      <c r="G195" s="12"/>
      <c r="J195" s="3"/>
      <c r="N195" s="1"/>
      <c r="R195" s="139"/>
      <c r="S195" s="1"/>
      <c r="Z195" s="131"/>
      <c r="AA195" s="1"/>
    </row>
    <row r="196" spans="1:27" ht="15" customHeight="1">
      <c r="A196" s="1"/>
      <c r="D196" s="77"/>
      <c r="E196" s="1"/>
      <c r="F196" s="2"/>
      <c r="G196" s="12"/>
      <c r="J196" s="3"/>
      <c r="N196" s="1"/>
      <c r="R196" s="139"/>
      <c r="S196" s="1"/>
      <c r="Z196" s="131"/>
      <c r="AA196" s="1"/>
    </row>
    <row r="197" spans="1:27" ht="15" customHeight="1">
      <c r="A197" s="1"/>
      <c r="D197" s="77"/>
      <c r="E197" s="1"/>
      <c r="F197" s="2"/>
      <c r="G197" s="12"/>
      <c r="J197" s="3"/>
      <c r="N197" s="1"/>
      <c r="R197" s="139"/>
      <c r="S197" s="1"/>
      <c r="Z197" s="131"/>
      <c r="AA197" s="1"/>
    </row>
    <row r="198" spans="1:27" ht="15" customHeight="1">
      <c r="A198" s="1"/>
      <c r="D198" s="77"/>
      <c r="E198" s="1"/>
      <c r="F198" s="2"/>
      <c r="G198" s="12"/>
      <c r="J198" s="3"/>
      <c r="N198" s="1"/>
      <c r="R198" s="139"/>
      <c r="S198" s="1"/>
      <c r="Z198" s="131"/>
      <c r="AA198" s="1"/>
    </row>
    <row r="199" spans="1:27" ht="15" customHeight="1">
      <c r="A199" s="1"/>
      <c r="D199" s="77"/>
      <c r="E199" s="1"/>
      <c r="F199" s="2"/>
      <c r="G199" s="12"/>
      <c r="J199" s="3"/>
      <c r="N199" s="1"/>
      <c r="R199" s="139"/>
      <c r="S199" s="1"/>
      <c r="Z199" s="131"/>
      <c r="AA199" s="1"/>
    </row>
    <row r="200" spans="1:27" ht="15" customHeight="1">
      <c r="A200" s="1"/>
      <c r="D200" s="77"/>
      <c r="E200" s="1"/>
      <c r="F200" s="2"/>
      <c r="G200" s="12"/>
      <c r="J200" s="3"/>
      <c r="N200" s="1"/>
      <c r="R200" s="139"/>
      <c r="S200" s="1"/>
      <c r="Z200" s="131"/>
      <c r="AA200" s="1"/>
    </row>
    <row r="201" spans="1:27" ht="15" customHeight="1">
      <c r="A201" s="1"/>
      <c r="D201" s="77"/>
      <c r="E201" s="1"/>
      <c r="F201" s="2"/>
      <c r="G201" s="12"/>
      <c r="J201" s="3"/>
      <c r="N201" s="1"/>
      <c r="R201" s="139"/>
      <c r="S201" s="1"/>
      <c r="Z201" s="131"/>
      <c r="AA201" s="1"/>
    </row>
    <row r="202" spans="1:27" ht="15" customHeight="1">
      <c r="A202" s="1"/>
      <c r="D202" s="77"/>
      <c r="E202" s="1"/>
      <c r="F202" s="2"/>
      <c r="G202" s="12"/>
      <c r="J202" s="3"/>
      <c r="N202" s="1"/>
      <c r="R202" s="139"/>
      <c r="S202" s="1"/>
      <c r="Z202" s="131"/>
      <c r="AA202" s="1"/>
    </row>
    <row r="203" spans="1:27" ht="15" customHeight="1">
      <c r="A203" s="1"/>
      <c r="D203" s="77"/>
      <c r="E203" s="1"/>
      <c r="F203" s="2"/>
      <c r="G203" s="12"/>
      <c r="J203" s="3"/>
      <c r="N203" s="1"/>
      <c r="R203" s="139"/>
      <c r="S203" s="1"/>
      <c r="Z203" s="131"/>
      <c r="AA203" s="1"/>
    </row>
    <row r="204" spans="1:27" ht="15" customHeight="1">
      <c r="A204" s="1"/>
      <c r="D204" s="77"/>
      <c r="E204" s="1"/>
      <c r="F204" s="2"/>
      <c r="G204" s="12"/>
      <c r="J204" s="3"/>
      <c r="N204" s="1"/>
      <c r="R204" s="139"/>
      <c r="S204" s="1"/>
      <c r="Z204" s="131"/>
      <c r="AA204" s="1"/>
    </row>
    <row r="205" spans="1:27" ht="15" customHeight="1">
      <c r="A205" s="1"/>
      <c r="D205" s="77"/>
      <c r="E205" s="1"/>
      <c r="F205" s="2"/>
      <c r="G205" s="12"/>
      <c r="J205" s="3"/>
      <c r="N205" s="1"/>
      <c r="R205" s="139"/>
      <c r="S205" s="1"/>
      <c r="Z205" s="131"/>
      <c r="AA205" s="1"/>
    </row>
    <row r="206" spans="1:27" ht="15" customHeight="1">
      <c r="A206" s="1"/>
      <c r="D206" s="77"/>
      <c r="E206" s="1"/>
      <c r="F206" s="2"/>
      <c r="G206" s="12"/>
      <c r="J206" s="3"/>
      <c r="N206" s="1"/>
      <c r="R206" s="139"/>
      <c r="S206" s="1"/>
      <c r="Z206" s="131"/>
      <c r="AA206" s="1"/>
    </row>
    <row r="207" spans="1:27" ht="15" customHeight="1">
      <c r="A207" s="1"/>
      <c r="D207" s="77"/>
      <c r="E207" s="1"/>
      <c r="F207" s="2"/>
      <c r="G207" s="12"/>
      <c r="J207" s="3"/>
      <c r="N207" s="1"/>
      <c r="R207" s="139"/>
      <c r="S207" s="1"/>
      <c r="Z207" s="131"/>
      <c r="AA207" s="1"/>
    </row>
    <row r="208" spans="1:27" ht="15" customHeight="1">
      <c r="A208" s="1"/>
      <c r="D208" s="77"/>
      <c r="E208" s="1"/>
      <c r="F208" s="2"/>
      <c r="G208" s="12"/>
      <c r="J208" s="3"/>
      <c r="N208" s="1"/>
      <c r="R208" s="139"/>
      <c r="S208" s="1"/>
      <c r="Z208" s="131"/>
      <c r="AA208" s="1"/>
    </row>
    <row r="209" spans="1:27" ht="15" customHeight="1">
      <c r="A209" s="1"/>
      <c r="D209" s="77"/>
      <c r="E209" s="1"/>
      <c r="F209" s="2"/>
      <c r="G209" s="12"/>
      <c r="J209" s="3"/>
      <c r="N209" s="1"/>
      <c r="R209" s="139"/>
      <c r="S209" s="1"/>
      <c r="Z209" s="131"/>
      <c r="AA209" s="1"/>
    </row>
    <row r="210" spans="1:27" ht="15" customHeight="1">
      <c r="A210" s="1"/>
      <c r="D210" s="77"/>
      <c r="E210" s="1"/>
      <c r="F210" s="2"/>
      <c r="G210" s="12"/>
      <c r="J210" s="3"/>
      <c r="N210" s="1"/>
      <c r="R210" s="139"/>
      <c r="S210" s="1"/>
      <c r="Z210" s="131"/>
      <c r="AA210" s="1"/>
    </row>
    <row r="211" spans="1:27" ht="15" customHeight="1">
      <c r="A211" s="1"/>
      <c r="D211" s="77"/>
      <c r="E211" s="1"/>
      <c r="F211" s="2"/>
      <c r="G211" s="12"/>
      <c r="J211" s="3"/>
      <c r="N211" s="1"/>
      <c r="R211" s="139"/>
      <c r="S211" s="1"/>
      <c r="Z211" s="131"/>
      <c r="AA211" s="1"/>
    </row>
    <row r="212" spans="1:27" ht="15" customHeight="1">
      <c r="A212" s="1"/>
      <c r="D212" s="77"/>
      <c r="E212" s="1"/>
      <c r="F212" s="2"/>
      <c r="G212" s="12"/>
      <c r="J212" s="3"/>
      <c r="N212" s="1"/>
      <c r="R212" s="139"/>
      <c r="S212" s="1"/>
      <c r="Z212" s="131"/>
      <c r="AA212" s="1"/>
    </row>
    <row r="213" spans="1:27" ht="15" customHeight="1">
      <c r="A213" s="1"/>
      <c r="D213" s="77"/>
      <c r="E213" s="1"/>
      <c r="F213" s="2"/>
      <c r="G213" s="12"/>
      <c r="J213" s="3"/>
      <c r="N213" s="1"/>
      <c r="R213" s="139"/>
      <c r="S213" s="1"/>
      <c r="Z213" s="131"/>
      <c r="AA213" s="1"/>
    </row>
    <row r="214" spans="1:27" ht="15" customHeight="1">
      <c r="A214" s="1"/>
      <c r="D214" s="77"/>
      <c r="E214" s="1"/>
      <c r="F214" s="2"/>
      <c r="G214" s="12"/>
      <c r="J214" s="3"/>
      <c r="N214" s="1"/>
      <c r="R214" s="139"/>
      <c r="S214" s="1"/>
      <c r="Z214" s="131"/>
      <c r="AA214" s="1"/>
    </row>
    <row r="215" spans="1:27" ht="15" customHeight="1">
      <c r="A215" s="1"/>
      <c r="D215" s="77"/>
      <c r="E215" s="1"/>
      <c r="F215" s="2"/>
      <c r="G215" s="12"/>
      <c r="J215" s="3"/>
      <c r="N215" s="1"/>
      <c r="R215" s="139"/>
      <c r="S215" s="1"/>
      <c r="Z215" s="131"/>
      <c r="AA215" s="1"/>
    </row>
    <row r="216" spans="1:27" ht="15" customHeight="1">
      <c r="A216" s="1"/>
      <c r="D216" s="77"/>
      <c r="E216" s="1"/>
      <c r="F216" s="2"/>
      <c r="G216" s="12"/>
      <c r="J216" s="3"/>
      <c r="N216" s="1"/>
      <c r="R216" s="139"/>
      <c r="S216" s="1"/>
      <c r="Z216" s="131"/>
      <c r="AA216" s="1"/>
    </row>
    <row r="217" spans="1:27" ht="15" customHeight="1">
      <c r="A217" s="1"/>
      <c r="D217" s="77"/>
      <c r="E217" s="1"/>
      <c r="F217" s="2"/>
      <c r="G217" s="12"/>
      <c r="J217" s="3"/>
      <c r="N217" s="1"/>
      <c r="R217" s="139"/>
      <c r="S217" s="1"/>
      <c r="Z217" s="131"/>
      <c r="AA217" s="1"/>
    </row>
    <row r="218" spans="1:27" ht="15" customHeight="1">
      <c r="A218" s="1"/>
      <c r="D218" s="77"/>
      <c r="E218" s="1"/>
      <c r="F218" s="2"/>
      <c r="G218" s="12"/>
      <c r="J218" s="3"/>
      <c r="N218" s="1"/>
      <c r="R218" s="139"/>
      <c r="S218" s="1"/>
      <c r="Z218" s="131"/>
      <c r="AA218" s="1"/>
    </row>
    <row r="219" spans="1:27" ht="15" customHeight="1">
      <c r="A219" s="1"/>
      <c r="D219" s="77"/>
      <c r="E219" s="1"/>
      <c r="F219" s="2"/>
      <c r="G219" s="12"/>
      <c r="J219" s="3"/>
      <c r="N219" s="1"/>
      <c r="R219" s="139"/>
      <c r="S219" s="1"/>
      <c r="Z219" s="131"/>
      <c r="AA219" s="1"/>
    </row>
    <row r="220" spans="1:27" ht="15" customHeight="1">
      <c r="A220" s="1"/>
      <c r="D220" s="77"/>
      <c r="E220" s="1"/>
      <c r="F220" s="2"/>
      <c r="G220" s="12"/>
      <c r="J220" s="3"/>
      <c r="N220" s="1"/>
      <c r="R220" s="139"/>
      <c r="S220" s="1"/>
      <c r="Z220" s="131"/>
      <c r="AA220" s="1"/>
    </row>
    <row r="221" spans="1:27" ht="15" customHeight="1">
      <c r="A221" s="1"/>
      <c r="D221" s="77"/>
      <c r="E221" s="1"/>
      <c r="F221" s="2"/>
      <c r="G221" s="12"/>
      <c r="J221" s="3"/>
      <c r="N221" s="1"/>
      <c r="R221" s="139"/>
      <c r="S221" s="1"/>
      <c r="Z221" s="131"/>
      <c r="AA221" s="1"/>
    </row>
    <row r="222" spans="1:27" ht="15" customHeight="1">
      <c r="A222" s="1"/>
      <c r="D222" s="77"/>
      <c r="E222" s="1"/>
      <c r="F222" s="2"/>
      <c r="G222" s="12"/>
      <c r="J222" s="3"/>
      <c r="N222" s="1"/>
      <c r="R222" s="139"/>
      <c r="S222" s="1"/>
      <c r="Z222" s="131"/>
      <c r="AA222" s="1"/>
    </row>
    <row r="223" spans="1:27" ht="15" customHeight="1">
      <c r="A223" s="1"/>
      <c r="D223" s="77"/>
      <c r="E223" s="1"/>
      <c r="F223" s="2"/>
      <c r="G223" s="12"/>
      <c r="J223" s="3"/>
      <c r="N223" s="1"/>
      <c r="R223" s="139"/>
      <c r="S223" s="1"/>
      <c r="Z223" s="131"/>
      <c r="AA223" s="1"/>
    </row>
    <row r="224" spans="1:27" ht="15" customHeight="1">
      <c r="A224" s="1"/>
      <c r="D224" s="77"/>
      <c r="E224" s="1"/>
      <c r="F224" s="2"/>
      <c r="G224" s="12"/>
      <c r="J224" s="3"/>
      <c r="N224" s="1"/>
      <c r="R224" s="139"/>
      <c r="S224" s="1"/>
      <c r="Z224" s="131"/>
      <c r="AA224" s="1"/>
    </row>
    <row r="225" spans="1:27" ht="15" customHeight="1">
      <c r="A225" s="1"/>
      <c r="D225" s="77"/>
      <c r="E225" s="1"/>
      <c r="F225" s="2"/>
      <c r="G225" s="12"/>
      <c r="J225" s="3"/>
      <c r="N225" s="1"/>
      <c r="R225" s="139"/>
      <c r="S225" s="1"/>
      <c r="Z225" s="131"/>
      <c r="AA225" s="1"/>
    </row>
    <row r="226" spans="1:27" ht="15" customHeight="1">
      <c r="A226" s="1"/>
      <c r="D226" s="77"/>
      <c r="E226" s="1"/>
      <c r="F226" s="2"/>
      <c r="G226" s="12"/>
      <c r="J226" s="3"/>
      <c r="N226" s="1"/>
      <c r="R226" s="139"/>
      <c r="S226" s="1"/>
      <c r="Z226" s="131"/>
      <c r="AA226" s="1"/>
    </row>
    <row r="227" spans="1:27" ht="15" customHeight="1">
      <c r="A227" s="1"/>
      <c r="D227" s="77"/>
      <c r="E227" s="1"/>
      <c r="F227" s="2"/>
      <c r="G227" s="12"/>
      <c r="J227" s="3"/>
      <c r="N227" s="1"/>
      <c r="R227" s="139"/>
      <c r="S227" s="1"/>
      <c r="Z227" s="131"/>
      <c r="AA227" s="1"/>
    </row>
    <row r="228" spans="1:27" ht="15" customHeight="1">
      <c r="A228" s="1"/>
      <c r="D228" s="77"/>
      <c r="E228" s="1"/>
      <c r="F228" s="2"/>
      <c r="G228" s="12"/>
      <c r="J228" s="3"/>
      <c r="N228" s="1"/>
      <c r="R228" s="139"/>
      <c r="S228" s="1"/>
      <c r="Z228" s="131"/>
      <c r="AA228" s="1"/>
    </row>
    <row r="229" spans="1:27" ht="15" customHeight="1">
      <c r="A229" s="1"/>
      <c r="D229" s="77"/>
      <c r="E229" s="1"/>
      <c r="F229" s="2"/>
      <c r="G229" s="12"/>
      <c r="J229" s="3"/>
      <c r="N229" s="1"/>
      <c r="R229" s="139"/>
      <c r="S229" s="1"/>
      <c r="Z229" s="131"/>
      <c r="AA229" s="1"/>
    </row>
    <row r="230" spans="1:27" ht="15" customHeight="1">
      <c r="A230" s="1"/>
      <c r="D230" s="77"/>
      <c r="E230" s="1"/>
      <c r="F230" s="2"/>
      <c r="G230" s="12"/>
      <c r="J230" s="3"/>
      <c r="N230" s="1"/>
      <c r="R230" s="139"/>
      <c r="S230" s="1"/>
      <c r="Z230" s="131"/>
      <c r="AA230" s="1"/>
    </row>
    <row r="231" spans="1:27" ht="15" customHeight="1">
      <c r="A231" s="1"/>
      <c r="D231" s="77"/>
      <c r="E231" s="1"/>
      <c r="F231" s="2"/>
      <c r="G231" s="12"/>
      <c r="J231" s="3"/>
      <c r="N231" s="1"/>
      <c r="R231" s="139"/>
      <c r="S231" s="1"/>
      <c r="Z231" s="131"/>
      <c r="AA231" s="1"/>
    </row>
    <row r="232" spans="1:27" ht="15" customHeight="1">
      <c r="A232" s="1"/>
      <c r="D232" s="77"/>
      <c r="E232" s="1"/>
      <c r="F232" s="2"/>
      <c r="G232" s="12"/>
      <c r="J232" s="3"/>
      <c r="N232" s="1"/>
      <c r="R232" s="139"/>
      <c r="S232" s="1"/>
      <c r="Z232" s="131"/>
      <c r="AA232" s="1"/>
    </row>
    <row r="233" spans="1:27" ht="15" customHeight="1">
      <c r="A233" s="1"/>
      <c r="D233" s="77"/>
      <c r="E233" s="1"/>
      <c r="F233" s="2"/>
      <c r="G233" s="12"/>
      <c r="J233" s="3"/>
      <c r="N233" s="1"/>
      <c r="R233" s="139"/>
      <c r="S233" s="1"/>
      <c r="Z233" s="131"/>
      <c r="AA233" s="1"/>
    </row>
    <row r="234" spans="1:27" ht="15" customHeight="1">
      <c r="A234" s="1"/>
      <c r="D234" s="77"/>
      <c r="E234" s="1"/>
      <c r="F234" s="2"/>
      <c r="G234" s="12"/>
      <c r="J234" s="3"/>
      <c r="N234" s="1"/>
      <c r="R234" s="139"/>
      <c r="S234" s="1"/>
      <c r="Z234" s="131"/>
      <c r="AA234" s="1"/>
    </row>
    <row r="235" spans="1:27" ht="15" customHeight="1">
      <c r="A235" s="1"/>
      <c r="D235" s="77"/>
      <c r="E235" s="1"/>
      <c r="F235" s="2"/>
      <c r="G235" s="12"/>
      <c r="J235" s="3"/>
      <c r="N235" s="1"/>
      <c r="R235" s="139"/>
      <c r="S235" s="1"/>
      <c r="Z235" s="131"/>
      <c r="AA235" s="1"/>
    </row>
    <row r="236" spans="1:27" ht="15" customHeight="1">
      <c r="A236" s="1"/>
      <c r="D236" s="77"/>
      <c r="E236" s="1"/>
      <c r="F236" s="2"/>
      <c r="G236" s="12"/>
      <c r="J236" s="3"/>
      <c r="N236" s="1"/>
      <c r="R236" s="139"/>
      <c r="S236" s="1"/>
      <c r="Z236" s="131"/>
      <c r="AA236" s="1"/>
    </row>
    <row r="237" spans="1:27" ht="15" customHeight="1">
      <c r="A237" s="1"/>
      <c r="D237" s="77"/>
      <c r="E237" s="1"/>
      <c r="F237" s="2"/>
      <c r="G237" s="12"/>
      <c r="J237" s="3"/>
      <c r="N237" s="1"/>
      <c r="R237" s="139"/>
      <c r="S237" s="1"/>
      <c r="Z237" s="131"/>
      <c r="AA237" s="1"/>
    </row>
    <row r="238" spans="1:27" ht="15" customHeight="1">
      <c r="A238" s="1"/>
      <c r="D238" s="77"/>
      <c r="E238" s="1"/>
      <c r="F238" s="2"/>
      <c r="G238" s="12"/>
      <c r="J238" s="3"/>
      <c r="N238" s="1"/>
      <c r="R238" s="139"/>
      <c r="S238" s="1"/>
      <c r="Z238" s="131"/>
      <c r="AA238" s="1"/>
    </row>
    <row r="239" spans="1:27" ht="15" customHeight="1">
      <c r="A239" s="1"/>
      <c r="D239" s="77"/>
      <c r="E239" s="1"/>
      <c r="F239" s="2"/>
      <c r="G239" s="12"/>
      <c r="J239" s="3"/>
      <c r="N239" s="1"/>
      <c r="R239" s="139"/>
      <c r="S239" s="1"/>
      <c r="Z239" s="131"/>
      <c r="AA239" s="1"/>
    </row>
    <row r="240" spans="1:27" ht="15" customHeight="1">
      <c r="A240" s="1"/>
      <c r="D240" s="77"/>
      <c r="E240" s="1"/>
      <c r="F240" s="2"/>
      <c r="G240" s="12"/>
      <c r="J240" s="3"/>
      <c r="N240" s="1"/>
      <c r="R240" s="139"/>
      <c r="S240" s="1"/>
      <c r="Z240" s="131"/>
      <c r="AA240" s="1"/>
    </row>
    <row r="241" spans="1:27" ht="15" customHeight="1">
      <c r="A241" s="1"/>
      <c r="D241" s="77"/>
      <c r="E241" s="1"/>
      <c r="F241" s="2"/>
      <c r="G241" s="12"/>
      <c r="J241" s="3"/>
      <c r="N241" s="1"/>
      <c r="R241" s="139"/>
      <c r="S241" s="1"/>
      <c r="Z241" s="131"/>
      <c r="AA241" s="1"/>
    </row>
    <row r="242" spans="1:27" ht="15" customHeight="1">
      <c r="A242" s="1"/>
      <c r="D242" s="77"/>
      <c r="E242" s="1"/>
      <c r="F242" s="2"/>
      <c r="G242" s="12"/>
      <c r="J242" s="3"/>
      <c r="N242" s="1"/>
      <c r="R242" s="139"/>
      <c r="S242" s="1"/>
      <c r="Z242" s="131"/>
      <c r="AA242" s="1"/>
    </row>
    <row r="243" spans="1:27" ht="15" customHeight="1">
      <c r="A243" s="1"/>
      <c r="D243" s="77"/>
      <c r="E243" s="1"/>
      <c r="F243" s="2"/>
      <c r="G243" s="12"/>
      <c r="J243" s="3"/>
      <c r="N243" s="1"/>
      <c r="R243" s="139"/>
      <c r="S243" s="1"/>
      <c r="Z243" s="131"/>
      <c r="AA243" s="1"/>
    </row>
    <row r="244" spans="1:27" ht="15" customHeight="1">
      <c r="A244" s="1"/>
      <c r="D244" s="77"/>
      <c r="E244" s="1"/>
      <c r="F244" s="2"/>
      <c r="G244" s="12"/>
      <c r="J244" s="3"/>
      <c r="N244" s="1"/>
      <c r="R244" s="139"/>
      <c r="S244" s="1"/>
      <c r="Z244" s="131"/>
      <c r="AA244" s="1"/>
    </row>
    <row r="245" spans="1:27" ht="15" customHeight="1">
      <c r="A245" s="1"/>
      <c r="D245" s="77"/>
      <c r="E245" s="1"/>
      <c r="F245" s="2"/>
      <c r="G245" s="12"/>
      <c r="J245" s="3"/>
      <c r="N245" s="1"/>
      <c r="R245" s="139"/>
      <c r="S245" s="1"/>
      <c r="Z245" s="131"/>
      <c r="AA245" s="1"/>
    </row>
    <row r="246" spans="1:27" ht="15" customHeight="1">
      <c r="A246" s="1"/>
      <c r="D246" s="77"/>
      <c r="E246" s="1"/>
      <c r="F246" s="2"/>
      <c r="G246" s="12"/>
      <c r="J246" s="3"/>
      <c r="N246" s="1"/>
      <c r="R246" s="139"/>
      <c r="S246" s="1"/>
      <c r="Z246" s="131"/>
      <c r="AA246" s="1"/>
    </row>
    <row r="247" spans="1:27" ht="15" customHeight="1">
      <c r="A247" s="1"/>
      <c r="D247" s="77"/>
      <c r="E247" s="1"/>
      <c r="F247" s="2"/>
      <c r="G247" s="12"/>
      <c r="J247" s="3"/>
      <c r="N247" s="1"/>
      <c r="R247" s="139"/>
      <c r="S247" s="1"/>
      <c r="Z247" s="131"/>
      <c r="AA247" s="1"/>
    </row>
    <row r="248" spans="1:27" ht="15" customHeight="1">
      <c r="A248" s="1"/>
      <c r="D248" s="77"/>
      <c r="E248" s="1"/>
      <c r="F248" s="2"/>
      <c r="G248" s="12"/>
      <c r="J248" s="3"/>
      <c r="N248" s="1"/>
      <c r="R248" s="139"/>
      <c r="S248" s="1"/>
      <c r="Z248" s="131"/>
      <c r="AA248" s="1"/>
    </row>
    <row r="249" spans="1:27" ht="15" customHeight="1">
      <c r="A249" s="1"/>
      <c r="D249" s="77"/>
      <c r="E249" s="1"/>
      <c r="F249" s="2"/>
      <c r="G249" s="12"/>
      <c r="J249" s="3"/>
      <c r="N249" s="1"/>
      <c r="R249" s="139"/>
      <c r="S249" s="1"/>
      <c r="Z249" s="131"/>
      <c r="AA249" s="1"/>
    </row>
    <row r="250" spans="1:27" ht="15" customHeight="1">
      <c r="A250" s="1"/>
      <c r="D250" s="77"/>
      <c r="E250" s="1"/>
      <c r="F250" s="2"/>
      <c r="G250" s="12"/>
      <c r="J250" s="3"/>
      <c r="N250" s="1"/>
      <c r="R250" s="139"/>
      <c r="S250" s="1"/>
      <c r="Z250" s="131"/>
      <c r="AA250" s="1"/>
    </row>
    <row r="251" spans="1:27" ht="15" customHeight="1">
      <c r="A251" s="1"/>
      <c r="D251" s="77"/>
      <c r="E251" s="1"/>
      <c r="F251" s="2"/>
      <c r="G251" s="12"/>
      <c r="J251" s="3"/>
      <c r="N251" s="1"/>
      <c r="R251" s="139"/>
      <c r="S251" s="1"/>
      <c r="Z251" s="131"/>
      <c r="AA251" s="1"/>
    </row>
    <row r="252" spans="1:27" ht="15" customHeight="1">
      <c r="A252" s="1"/>
      <c r="D252" s="77"/>
      <c r="E252" s="1"/>
      <c r="F252" s="2"/>
      <c r="G252" s="12"/>
      <c r="J252" s="3"/>
      <c r="N252" s="1"/>
      <c r="R252" s="139"/>
      <c r="S252" s="1"/>
      <c r="Z252" s="131"/>
      <c r="AA252" s="1"/>
    </row>
    <row r="253" spans="1:27" ht="15" customHeight="1">
      <c r="A253" s="1"/>
      <c r="D253" s="77"/>
      <c r="E253" s="1"/>
      <c r="F253" s="2"/>
      <c r="G253" s="12"/>
      <c r="J253" s="3"/>
      <c r="N253" s="1"/>
      <c r="R253" s="139"/>
      <c r="S253" s="1"/>
      <c r="Z253" s="131"/>
      <c r="AA253" s="1"/>
    </row>
    <row r="254" spans="1:27" ht="15" customHeight="1">
      <c r="A254" s="1"/>
      <c r="D254" s="77"/>
      <c r="E254" s="1"/>
      <c r="F254" s="2"/>
      <c r="G254" s="12"/>
      <c r="J254" s="3"/>
      <c r="N254" s="1"/>
      <c r="R254" s="139"/>
      <c r="S254" s="1"/>
      <c r="Z254" s="131"/>
      <c r="AA254" s="1"/>
    </row>
    <row r="255" spans="1:27" ht="15" customHeight="1">
      <c r="A255" s="1"/>
      <c r="D255" s="77"/>
      <c r="E255" s="1"/>
      <c r="F255" s="2"/>
      <c r="G255" s="12"/>
      <c r="J255" s="3"/>
      <c r="N255" s="1"/>
      <c r="R255" s="139"/>
      <c r="S255" s="1"/>
      <c r="Z255" s="131"/>
      <c r="AA255" s="1"/>
    </row>
    <row r="256" spans="1:27" ht="15" customHeight="1">
      <c r="A256" s="1"/>
      <c r="D256" s="77"/>
      <c r="E256" s="1"/>
      <c r="F256" s="2"/>
      <c r="G256" s="12"/>
      <c r="J256" s="3"/>
      <c r="N256" s="1"/>
      <c r="R256" s="139"/>
      <c r="S256" s="1"/>
      <c r="Z256" s="131"/>
      <c r="AA256" s="1"/>
    </row>
    <row r="257" spans="1:27" ht="15" customHeight="1">
      <c r="A257" s="1"/>
      <c r="D257" s="77"/>
      <c r="E257" s="1"/>
      <c r="F257" s="2"/>
      <c r="G257" s="12"/>
      <c r="J257" s="3"/>
      <c r="N257" s="1"/>
      <c r="R257" s="139"/>
      <c r="S257" s="1"/>
      <c r="Z257" s="131"/>
      <c r="AA257" s="1"/>
    </row>
    <row r="258" spans="1:27" ht="15" customHeight="1">
      <c r="A258" s="1"/>
      <c r="D258" s="77"/>
      <c r="E258" s="1"/>
      <c r="F258" s="2"/>
      <c r="G258" s="12"/>
      <c r="J258" s="3"/>
      <c r="N258" s="1"/>
      <c r="R258" s="139"/>
      <c r="S258" s="1"/>
      <c r="Z258" s="131"/>
      <c r="AA258" s="1"/>
    </row>
    <row r="259" spans="1:27" ht="15" customHeight="1">
      <c r="A259" s="1"/>
      <c r="D259" s="77"/>
      <c r="E259" s="1"/>
      <c r="F259" s="2"/>
      <c r="G259" s="12"/>
      <c r="J259" s="3"/>
      <c r="N259" s="1"/>
      <c r="R259" s="139"/>
      <c r="S259" s="1"/>
      <c r="Z259" s="131"/>
      <c r="AA259" s="1"/>
    </row>
    <row r="260" spans="1:27" ht="15" customHeight="1">
      <c r="A260" s="1"/>
      <c r="D260" s="77"/>
      <c r="E260" s="1"/>
      <c r="F260" s="2"/>
      <c r="G260" s="12"/>
      <c r="J260" s="3"/>
      <c r="N260" s="1"/>
      <c r="R260" s="139"/>
      <c r="S260" s="1"/>
      <c r="Z260" s="131"/>
      <c r="AA260" s="1"/>
    </row>
    <row r="261" spans="1:27" ht="15" customHeight="1">
      <c r="A261" s="1"/>
      <c r="D261" s="77"/>
      <c r="E261" s="1"/>
      <c r="F261" s="2"/>
      <c r="G261" s="12"/>
      <c r="J261" s="3"/>
      <c r="N261" s="1"/>
      <c r="R261" s="139"/>
      <c r="S261" s="1"/>
      <c r="Z261" s="131"/>
      <c r="AA261" s="1"/>
    </row>
    <row r="262" spans="1:27" ht="15" customHeight="1">
      <c r="A262" s="1"/>
      <c r="D262" s="77"/>
      <c r="E262" s="1"/>
      <c r="F262" s="2"/>
      <c r="G262" s="12"/>
      <c r="J262" s="3"/>
      <c r="N262" s="1"/>
      <c r="R262" s="139"/>
      <c r="S262" s="1"/>
      <c r="Z262" s="131"/>
      <c r="AA262" s="1"/>
    </row>
    <row r="263" spans="1:27" ht="15" customHeight="1">
      <c r="A263" s="1"/>
      <c r="D263" s="77"/>
      <c r="E263" s="1"/>
      <c r="F263" s="2"/>
      <c r="G263" s="12"/>
      <c r="J263" s="3"/>
      <c r="N263" s="1"/>
      <c r="R263" s="139"/>
      <c r="S263" s="1"/>
      <c r="Z263" s="131"/>
      <c r="AA263" s="1"/>
    </row>
    <row r="264" spans="1:27" ht="15" customHeight="1">
      <c r="A264" s="1"/>
      <c r="D264" s="77"/>
      <c r="E264" s="1"/>
      <c r="F264" s="2"/>
      <c r="G264" s="12"/>
      <c r="J264" s="3"/>
      <c r="N264" s="1"/>
      <c r="R264" s="139"/>
      <c r="S264" s="1"/>
      <c r="Z264" s="131"/>
      <c r="AA264" s="1"/>
    </row>
    <row r="265" spans="1:27" ht="15" customHeight="1">
      <c r="A265" s="1"/>
      <c r="D265" s="77"/>
      <c r="E265" s="1"/>
      <c r="F265" s="2"/>
      <c r="G265" s="12"/>
      <c r="J265" s="3"/>
      <c r="N265" s="1"/>
      <c r="R265" s="139"/>
      <c r="S265" s="1"/>
      <c r="Z265" s="131"/>
      <c r="AA265" s="1"/>
    </row>
    <row r="266" spans="1:27" ht="15" customHeight="1">
      <c r="A266" s="1"/>
      <c r="D266" s="77"/>
      <c r="E266" s="1"/>
      <c r="F266" s="2"/>
      <c r="G266" s="12"/>
      <c r="J266" s="3"/>
      <c r="N266" s="1"/>
      <c r="R266" s="139"/>
      <c r="S266" s="1"/>
      <c r="Z266" s="131"/>
      <c r="AA266" s="1"/>
    </row>
    <row r="267" spans="1:27" ht="15" customHeight="1">
      <c r="A267" s="1"/>
      <c r="D267" s="77"/>
      <c r="E267" s="1"/>
      <c r="F267" s="2"/>
      <c r="G267" s="12"/>
      <c r="J267" s="3"/>
      <c r="N267" s="1"/>
      <c r="R267" s="139"/>
      <c r="S267" s="1"/>
      <c r="Z267" s="131"/>
      <c r="AA267" s="1"/>
    </row>
    <row r="268" spans="1:27" ht="15" customHeight="1">
      <c r="A268" s="1"/>
      <c r="D268" s="77"/>
      <c r="E268" s="1"/>
      <c r="F268" s="2"/>
      <c r="G268" s="12"/>
      <c r="J268" s="3"/>
      <c r="N268" s="1"/>
      <c r="R268" s="139"/>
      <c r="S268" s="1"/>
      <c r="Z268" s="131"/>
      <c r="AA268" s="1"/>
    </row>
    <row r="269" spans="1:27" ht="15" customHeight="1">
      <c r="A269" s="1"/>
      <c r="D269" s="77"/>
      <c r="E269" s="1"/>
      <c r="F269" s="2"/>
      <c r="G269" s="12"/>
      <c r="J269" s="3"/>
      <c r="N269" s="1"/>
      <c r="R269" s="139"/>
      <c r="S269" s="1"/>
      <c r="Z269" s="131"/>
      <c r="AA269" s="1"/>
    </row>
    <row r="270" spans="1:27" ht="15" customHeight="1">
      <c r="A270" s="1"/>
      <c r="D270" s="77"/>
      <c r="E270" s="1"/>
      <c r="F270" s="2"/>
      <c r="G270" s="12"/>
      <c r="J270" s="3"/>
      <c r="N270" s="1"/>
      <c r="R270" s="139"/>
      <c r="S270" s="1"/>
      <c r="Z270" s="131"/>
      <c r="AA270" s="1"/>
    </row>
    <row r="271" spans="1:27" ht="15" customHeight="1">
      <c r="A271" s="1"/>
      <c r="D271" s="77"/>
      <c r="E271" s="1"/>
      <c r="F271" s="2"/>
      <c r="G271" s="12"/>
      <c r="J271" s="3"/>
      <c r="N271" s="1"/>
      <c r="R271" s="139"/>
      <c r="S271" s="1"/>
      <c r="Z271" s="131"/>
      <c r="AA271" s="1"/>
    </row>
    <row r="272" spans="1:27" ht="15" customHeight="1">
      <c r="A272" s="1"/>
      <c r="D272" s="77"/>
      <c r="E272" s="1"/>
      <c r="F272" s="2"/>
      <c r="G272" s="12"/>
      <c r="J272" s="3"/>
      <c r="N272" s="1"/>
      <c r="R272" s="139"/>
      <c r="S272" s="1"/>
      <c r="Z272" s="131"/>
      <c r="AA272" s="1"/>
    </row>
    <row r="273" spans="1:27" ht="15" customHeight="1">
      <c r="A273" s="1"/>
      <c r="D273" s="77"/>
      <c r="E273" s="1"/>
      <c r="F273" s="2"/>
      <c r="G273" s="12"/>
      <c r="J273" s="3"/>
      <c r="N273" s="1"/>
      <c r="R273" s="139"/>
      <c r="S273" s="1"/>
      <c r="Z273" s="131"/>
      <c r="AA273" s="1"/>
    </row>
    <row r="274" spans="1:27" ht="15" customHeight="1">
      <c r="A274" s="1"/>
      <c r="D274" s="77"/>
      <c r="E274" s="1"/>
      <c r="F274" s="2"/>
      <c r="G274" s="12"/>
      <c r="J274" s="3"/>
      <c r="N274" s="1"/>
      <c r="R274" s="139"/>
      <c r="S274" s="1"/>
      <c r="Z274" s="131"/>
      <c r="AA274" s="1"/>
    </row>
    <row r="275" spans="1:27" ht="15" customHeight="1">
      <c r="A275" s="1"/>
      <c r="D275" s="77"/>
      <c r="E275" s="1"/>
      <c r="F275" s="2"/>
      <c r="G275" s="12"/>
      <c r="J275" s="3"/>
      <c r="N275" s="1"/>
      <c r="R275" s="139"/>
      <c r="S275" s="1"/>
      <c r="Z275" s="131"/>
      <c r="AA275" s="1"/>
    </row>
    <row r="276" spans="1:27" ht="15" customHeight="1">
      <c r="A276" s="1"/>
      <c r="D276" s="77"/>
      <c r="E276" s="1"/>
      <c r="F276" s="2"/>
      <c r="G276" s="12"/>
      <c r="J276" s="3"/>
      <c r="N276" s="1"/>
      <c r="R276" s="139"/>
      <c r="S276" s="1"/>
      <c r="Z276" s="131"/>
      <c r="AA276" s="1"/>
    </row>
    <row r="277" spans="1:27" ht="15" customHeight="1">
      <c r="A277" s="1"/>
      <c r="D277" s="77"/>
      <c r="E277" s="1"/>
      <c r="F277" s="2"/>
      <c r="G277" s="12"/>
      <c r="J277" s="3"/>
      <c r="N277" s="1"/>
      <c r="R277" s="139"/>
      <c r="S277" s="1"/>
      <c r="Z277" s="131"/>
      <c r="AA277" s="1"/>
    </row>
    <row r="278" spans="1:27" ht="15" customHeight="1">
      <c r="A278" s="1"/>
      <c r="D278" s="77"/>
      <c r="E278" s="1"/>
      <c r="F278" s="2"/>
      <c r="G278" s="12"/>
      <c r="J278" s="3"/>
      <c r="N278" s="1"/>
      <c r="R278" s="139"/>
      <c r="S278" s="1"/>
      <c r="Z278" s="131"/>
      <c r="AA278" s="1"/>
    </row>
    <row r="279" spans="1:27" ht="15" customHeight="1">
      <c r="A279" s="1"/>
      <c r="D279" s="77"/>
      <c r="E279" s="1"/>
      <c r="F279" s="2"/>
      <c r="G279" s="12"/>
      <c r="J279" s="3"/>
      <c r="N279" s="1"/>
      <c r="R279" s="139"/>
      <c r="S279" s="1"/>
      <c r="Z279" s="131"/>
      <c r="AA279" s="1"/>
    </row>
    <row r="280" spans="1:27" ht="15" customHeight="1">
      <c r="A280" s="1"/>
      <c r="D280" s="77"/>
      <c r="E280" s="1"/>
      <c r="F280" s="2"/>
      <c r="G280" s="12"/>
      <c r="J280" s="3"/>
      <c r="N280" s="1"/>
      <c r="R280" s="139"/>
      <c r="S280" s="1"/>
      <c r="Z280" s="131"/>
      <c r="AA280" s="1"/>
    </row>
    <row r="281" spans="1:27" ht="15" customHeight="1">
      <c r="A281" s="1"/>
      <c r="D281" s="77"/>
      <c r="E281" s="1"/>
      <c r="F281" s="2"/>
      <c r="G281" s="12"/>
      <c r="J281" s="3"/>
      <c r="N281" s="1"/>
      <c r="R281" s="139"/>
      <c r="S281" s="1"/>
      <c r="Z281" s="131"/>
      <c r="AA281" s="1"/>
    </row>
    <row r="282" spans="1:27" ht="15" customHeight="1">
      <c r="A282" s="1"/>
      <c r="D282" s="77"/>
      <c r="E282" s="1"/>
      <c r="F282" s="2"/>
      <c r="G282" s="12"/>
      <c r="J282" s="3"/>
      <c r="N282" s="1"/>
      <c r="R282" s="139"/>
      <c r="S282" s="1"/>
      <c r="Z282" s="131"/>
      <c r="AA282" s="1"/>
    </row>
    <row r="283" spans="1:27" ht="15" customHeight="1">
      <c r="A283" s="1"/>
      <c r="D283" s="77"/>
      <c r="E283" s="1"/>
      <c r="F283" s="2"/>
      <c r="G283" s="12"/>
      <c r="J283" s="3"/>
      <c r="N283" s="1"/>
      <c r="R283" s="139"/>
      <c r="S283" s="1"/>
      <c r="Z283" s="131"/>
      <c r="AA283" s="1"/>
    </row>
    <row r="284" spans="1:27" ht="15" customHeight="1">
      <c r="A284" s="1"/>
      <c r="D284" s="77"/>
      <c r="E284" s="1"/>
      <c r="F284" s="2"/>
      <c r="G284" s="12"/>
      <c r="J284" s="3"/>
      <c r="N284" s="1"/>
      <c r="R284" s="139"/>
      <c r="S284" s="1"/>
      <c r="Z284" s="131"/>
      <c r="AA284" s="1"/>
    </row>
    <row r="285" spans="1:27" ht="15" customHeight="1">
      <c r="A285" s="1"/>
      <c r="D285" s="77"/>
      <c r="E285" s="1"/>
      <c r="F285" s="2"/>
      <c r="G285" s="12"/>
      <c r="J285" s="3"/>
      <c r="N285" s="1"/>
      <c r="R285" s="139"/>
      <c r="S285" s="1"/>
      <c r="Z285" s="131"/>
      <c r="AA285" s="1"/>
    </row>
    <row r="286" spans="1:27" ht="15" customHeight="1">
      <c r="A286" s="1"/>
      <c r="D286" s="77"/>
      <c r="E286" s="1"/>
      <c r="F286" s="2"/>
      <c r="G286" s="12"/>
      <c r="J286" s="3"/>
      <c r="N286" s="1"/>
      <c r="R286" s="139"/>
      <c r="S286" s="1"/>
      <c r="Z286" s="131"/>
      <c r="AA286" s="1"/>
    </row>
    <row r="287" spans="1:27" ht="15" customHeight="1">
      <c r="A287" s="1"/>
      <c r="D287" s="77"/>
      <c r="E287" s="1"/>
      <c r="F287" s="2"/>
      <c r="G287" s="12"/>
      <c r="J287" s="3"/>
      <c r="N287" s="1"/>
      <c r="R287" s="139"/>
      <c r="S287" s="1"/>
      <c r="Z287" s="131"/>
      <c r="AA287" s="1"/>
    </row>
    <row r="288" spans="1:27" ht="15" customHeight="1">
      <c r="A288" s="1"/>
      <c r="D288" s="77"/>
      <c r="E288" s="1"/>
      <c r="F288" s="2"/>
      <c r="G288" s="12"/>
      <c r="J288" s="3"/>
      <c r="N288" s="1"/>
      <c r="R288" s="139"/>
      <c r="S288" s="1"/>
      <c r="Z288" s="131"/>
      <c r="AA288" s="1"/>
    </row>
    <row r="289" spans="1:27" ht="15" customHeight="1">
      <c r="A289" s="1"/>
      <c r="D289" s="77"/>
      <c r="E289" s="1"/>
      <c r="F289" s="2"/>
      <c r="G289" s="12"/>
      <c r="J289" s="3"/>
      <c r="N289" s="1"/>
      <c r="R289" s="139"/>
      <c r="S289" s="1"/>
      <c r="Z289" s="131"/>
      <c r="AA289" s="1"/>
    </row>
    <row r="290" spans="1:27" ht="15" customHeight="1">
      <c r="A290" s="1"/>
      <c r="D290" s="77"/>
      <c r="E290" s="1"/>
      <c r="F290" s="2"/>
      <c r="G290" s="12"/>
      <c r="J290" s="3"/>
      <c r="N290" s="1"/>
      <c r="R290" s="139"/>
      <c r="S290" s="1"/>
      <c r="Z290" s="131"/>
      <c r="AA290" s="1"/>
    </row>
    <row r="291" spans="1:27" ht="15" customHeight="1">
      <c r="A291" s="1"/>
      <c r="D291" s="77"/>
      <c r="E291" s="1"/>
      <c r="F291" s="2"/>
      <c r="G291" s="12"/>
      <c r="J291" s="3"/>
      <c r="N291" s="1"/>
      <c r="R291" s="139"/>
      <c r="S291" s="1"/>
      <c r="Z291" s="131"/>
      <c r="AA291" s="1"/>
    </row>
    <row r="292" spans="1:27" ht="15" customHeight="1">
      <c r="A292" s="1"/>
      <c r="D292" s="77"/>
      <c r="E292" s="1"/>
      <c r="F292" s="2"/>
      <c r="G292" s="12"/>
      <c r="J292" s="3"/>
      <c r="N292" s="1"/>
      <c r="R292" s="139"/>
      <c r="S292" s="1"/>
      <c r="Z292" s="131"/>
      <c r="AA292" s="1"/>
    </row>
    <row r="293" spans="1:27" ht="15" customHeight="1">
      <c r="A293" s="1"/>
      <c r="D293" s="77"/>
      <c r="E293" s="1"/>
      <c r="F293" s="2"/>
      <c r="G293" s="12"/>
      <c r="J293" s="3"/>
      <c r="N293" s="1"/>
      <c r="R293" s="139"/>
      <c r="S293" s="1"/>
      <c r="Z293" s="131"/>
      <c r="AA293" s="1"/>
    </row>
    <row r="294" spans="1:27" ht="15" customHeight="1">
      <c r="A294" s="1"/>
      <c r="D294" s="77"/>
      <c r="E294" s="1"/>
      <c r="F294" s="2"/>
      <c r="G294" s="12"/>
      <c r="J294" s="3"/>
      <c r="N294" s="1"/>
      <c r="R294" s="139"/>
      <c r="S294" s="1"/>
      <c r="Z294" s="131"/>
      <c r="AA294" s="1"/>
    </row>
    <row r="295" spans="1:27" ht="15" customHeight="1">
      <c r="A295" s="1"/>
      <c r="D295" s="77"/>
      <c r="E295" s="1"/>
      <c r="F295" s="2"/>
      <c r="G295" s="12"/>
      <c r="J295" s="3"/>
      <c r="N295" s="1"/>
      <c r="R295" s="139"/>
      <c r="S295" s="1"/>
      <c r="Z295" s="131"/>
      <c r="AA295" s="1"/>
    </row>
    <row r="296" spans="1:27" ht="15" customHeight="1">
      <c r="A296" s="1"/>
      <c r="D296" s="77"/>
      <c r="E296" s="1"/>
      <c r="F296" s="2"/>
      <c r="G296" s="12"/>
      <c r="J296" s="3"/>
      <c r="N296" s="1"/>
      <c r="R296" s="139"/>
      <c r="S296" s="1"/>
      <c r="Z296" s="131"/>
      <c r="AA296" s="1"/>
    </row>
    <row r="297" spans="1:27" ht="15" customHeight="1">
      <c r="A297" s="1"/>
      <c r="D297" s="77"/>
      <c r="E297" s="1"/>
      <c r="F297" s="2"/>
      <c r="G297" s="12"/>
      <c r="J297" s="3"/>
      <c r="N297" s="1"/>
      <c r="R297" s="139"/>
      <c r="S297" s="1"/>
      <c r="Z297" s="131"/>
      <c r="AA297" s="1"/>
    </row>
    <row r="298" spans="1:27" ht="15" customHeight="1">
      <c r="A298" s="1"/>
      <c r="D298" s="77"/>
      <c r="E298" s="1"/>
      <c r="F298" s="2"/>
      <c r="G298" s="12"/>
      <c r="J298" s="3"/>
      <c r="N298" s="1"/>
      <c r="R298" s="139"/>
      <c r="S298" s="1"/>
      <c r="Z298" s="131"/>
      <c r="AA298" s="1"/>
    </row>
    <row r="299" spans="1:27" ht="15" customHeight="1">
      <c r="A299" s="1"/>
      <c r="D299" s="77"/>
      <c r="E299" s="1"/>
      <c r="F299" s="2"/>
      <c r="G299" s="12"/>
      <c r="J299" s="3"/>
      <c r="N299" s="1"/>
      <c r="R299" s="139"/>
      <c r="S299" s="1"/>
      <c r="Z299" s="131"/>
      <c r="AA299" s="1"/>
    </row>
    <row r="300" spans="1:27" ht="15" customHeight="1">
      <c r="A300" s="1"/>
      <c r="D300" s="77"/>
      <c r="E300" s="1"/>
      <c r="F300" s="2"/>
      <c r="G300" s="12"/>
      <c r="J300" s="3"/>
      <c r="N300" s="1"/>
      <c r="R300" s="139"/>
      <c r="S300" s="1"/>
      <c r="Z300" s="131"/>
      <c r="AA300" s="1"/>
    </row>
    <row r="301" spans="1:27" ht="15" customHeight="1">
      <c r="A301" s="1"/>
      <c r="D301" s="77"/>
      <c r="E301" s="1"/>
      <c r="F301" s="2"/>
      <c r="G301" s="12"/>
      <c r="J301" s="3"/>
      <c r="N301" s="1"/>
      <c r="R301" s="139"/>
      <c r="S301" s="1"/>
      <c r="Z301" s="131"/>
      <c r="AA301" s="1"/>
    </row>
    <row r="302" spans="1:27" ht="15" customHeight="1">
      <c r="A302" s="1"/>
      <c r="D302" s="77"/>
      <c r="E302" s="1"/>
      <c r="F302" s="2"/>
      <c r="G302" s="12"/>
      <c r="J302" s="3"/>
      <c r="N302" s="1"/>
      <c r="R302" s="139"/>
      <c r="S302" s="1"/>
      <c r="Z302" s="131"/>
      <c r="AA302" s="1"/>
    </row>
    <row r="303" spans="1:27" ht="15" customHeight="1">
      <c r="A303" s="1"/>
      <c r="D303" s="77"/>
      <c r="E303" s="1"/>
      <c r="F303" s="2"/>
      <c r="G303" s="12"/>
      <c r="J303" s="3"/>
      <c r="N303" s="1"/>
      <c r="R303" s="139"/>
      <c r="S303" s="1"/>
      <c r="Z303" s="131"/>
      <c r="AA303" s="1"/>
    </row>
    <row r="304" spans="1:27" ht="15" customHeight="1">
      <c r="A304" s="1"/>
      <c r="D304" s="77"/>
      <c r="E304" s="1"/>
      <c r="F304" s="2"/>
      <c r="G304" s="12"/>
      <c r="J304" s="3"/>
      <c r="N304" s="1"/>
      <c r="R304" s="139"/>
      <c r="S304" s="1"/>
      <c r="Z304" s="131"/>
      <c r="AA304" s="1"/>
    </row>
    <row r="305" spans="1:27" ht="15" customHeight="1">
      <c r="A305" s="1"/>
      <c r="D305" s="77"/>
      <c r="E305" s="1"/>
      <c r="F305" s="2"/>
      <c r="G305" s="12"/>
      <c r="J305" s="3"/>
      <c r="N305" s="1"/>
      <c r="R305" s="139"/>
      <c r="S305" s="1"/>
      <c r="Z305" s="131"/>
      <c r="AA305" s="1"/>
    </row>
    <row r="306" spans="1:27" ht="15" customHeight="1">
      <c r="A306" s="1"/>
      <c r="D306" s="77"/>
      <c r="E306" s="1"/>
      <c r="F306" s="2"/>
      <c r="G306" s="12"/>
      <c r="J306" s="3"/>
      <c r="N306" s="1"/>
      <c r="R306" s="139"/>
      <c r="S306" s="1"/>
      <c r="Z306" s="131"/>
      <c r="AA306" s="1"/>
    </row>
    <row r="307" spans="1:27" ht="15" customHeight="1">
      <c r="A307" s="1"/>
      <c r="D307" s="77"/>
      <c r="E307" s="1"/>
      <c r="F307" s="2"/>
      <c r="G307" s="12"/>
      <c r="J307" s="3"/>
      <c r="N307" s="1"/>
      <c r="R307" s="139"/>
      <c r="S307" s="1"/>
      <c r="Z307" s="131"/>
      <c r="AA307" s="1"/>
    </row>
    <row r="308" spans="1:27" ht="15" customHeight="1">
      <c r="A308" s="1"/>
      <c r="D308" s="77"/>
      <c r="E308" s="1"/>
      <c r="F308" s="2"/>
      <c r="G308" s="12"/>
      <c r="J308" s="3"/>
      <c r="N308" s="1"/>
      <c r="R308" s="139"/>
      <c r="S308" s="1"/>
      <c r="Z308" s="131"/>
      <c r="AA308" s="1"/>
    </row>
    <row r="309" spans="1:27" ht="15" customHeight="1">
      <c r="A309" s="1"/>
      <c r="D309" s="77"/>
      <c r="E309" s="1"/>
      <c r="F309" s="2"/>
      <c r="G309" s="12"/>
      <c r="J309" s="3"/>
      <c r="N309" s="1"/>
      <c r="R309" s="139"/>
      <c r="S309" s="1"/>
      <c r="Z309" s="131"/>
      <c r="AA309" s="1"/>
    </row>
    <row r="310" spans="1:27" ht="15" customHeight="1">
      <c r="A310" s="1"/>
      <c r="D310" s="77"/>
      <c r="E310" s="1"/>
      <c r="F310" s="2"/>
      <c r="G310" s="12"/>
      <c r="J310" s="3"/>
      <c r="N310" s="1"/>
      <c r="R310" s="139"/>
      <c r="S310" s="1"/>
      <c r="Z310" s="131"/>
      <c r="AA310" s="1"/>
    </row>
    <row r="311" spans="1:27" ht="15" customHeight="1">
      <c r="A311" s="1"/>
      <c r="D311" s="77"/>
      <c r="E311" s="1"/>
      <c r="F311" s="2"/>
      <c r="G311" s="12"/>
      <c r="J311" s="3"/>
      <c r="N311" s="1"/>
      <c r="R311" s="139"/>
      <c r="S311" s="1"/>
      <c r="Z311" s="131"/>
      <c r="AA311" s="1"/>
    </row>
    <row r="312" spans="1:27" ht="15" customHeight="1">
      <c r="A312" s="1"/>
      <c r="D312" s="77"/>
      <c r="E312" s="1"/>
      <c r="F312" s="2"/>
      <c r="G312" s="12"/>
      <c r="J312" s="3"/>
      <c r="N312" s="1"/>
      <c r="R312" s="139"/>
      <c r="S312" s="1"/>
      <c r="Z312" s="131"/>
      <c r="AA312" s="1"/>
    </row>
    <row r="313" spans="1:27" ht="15" customHeight="1">
      <c r="A313" s="1"/>
      <c r="D313" s="77"/>
      <c r="E313" s="1"/>
      <c r="F313" s="2"/>
      <c r="G313" s="12"/>
      <c r="J313" s="3"/>
      <c r="N313" s="1"/>
      <c r="R313" s="139"/>
      <c r="S313" s="1"/>
      <c r="Z313" s="131"/>
      <c r="AA313" s="1"/>
    </row>
    <row r="314" spans="1:27" ht="15" customHeight="1">
      <c r="A314" s="1"/>
      <c r="D314" s="77"/>
      <c r="E314" s="1"/>
      <c r="F314" s="2"/>
      <c r="G314" s="12"/>
      <c r="J314" s="3"/>
      <c r="N314" s="1"/>
      <c r="R314" s="139"/>
      <c r="S314" s="1"/>
      <c r="Z314" s="131"/>
      <c r="AA314" s="1"/>
    </row>
    <row r="315" spans="1:27" ht="15" customHeight="1">
      <c r="A315" s="1"/>
      <c r="D315" s="77"/>
      <c r="E315" s="1"/>
      <c r="F315" s="2"/>
      <c r="G315" s="12"/>
      <c r="J315" s="3"/>
      <c r="N315" s="1"/>
      <c r="R315" s="139"/>
      <c r="S315" s="1"/>
      <c r="Z315" s="131"/>
      <c r="AA315" s="1"/>
    </row>
    <row r="316" spans="1:27" ht="15" customHeight="1">
      <c r="A316" s="1"/>
      <c r="D316" s="77"/>
      <c r="E316" s="1"/>
      <c r="F316" s="2"/>
      <c r="G316" s="12"/>
      <c r="J316" s="3"/>
      <c r="N316" s="1"/>
      <c r="R316" s="139"/>
      <c r="S316" s="1"/>
      <c r="Z316" s="131"/>
      <c r="AA316" s="1"/>
    </row>
    <row r="317" spans="1:27" ht="15" customHeight="1">
      <c r="A317" s="1"/>
      <c r="D317" s="77"/>
      <c r="E317" s="1"/>
      <c r="F317" s="2"/>
      <c r="G317" s="12"/>
      <c r="J317" s="3"/>
      <c r="N317" s="1"/>
      <c r="R317" s="139"/>
      <c r="S317" s="1"/>
      <c r="Z317" s="131"/>
      <c r="AA317" s="1"/>
    </row>
    <row r="318" spans="1:27" ht="15" customHeight="1">
      <c r="A318" s="1"/>
      <c r="D318" s="77"/>
      <c r="E318" s="1"/>
      <c r="F318" s="2"/>
      <c r="G318" s="12"/>
      <c r="J318" s="3"/>
      <c r="N318" s="1"/>
      <c r="R318" s="139"/>
      <c r="S318" s="1"/>
      <c r="Z318" s="131"/>
      <c r="AA318" s="1"/>
    </row>
    <row r="319" spans="1:27" ht="15" customHeight="1">
      <c r="A319" s="1"/>
      <c r="D319" s="77"/>
      <c r="E319" s="1"/>
      <c r="F319" s="2"/>
      <c r="G319" s="12"/>
      <c r="J319" s="3"/>
      <c r="N319" s="1"/>
      <c r="R319" s="139"/>
      <c r="S319" s="1"/>
      <c r="Z319" s="131"/>
      <c r="AA319" s="1"/>
    </row>
    <row r="320" spans="1:27" ht="15" customHeight="1">
      <c r="A320" s="1"/>
      <c r="D320" s="77"/>
      <c r="E320" s="1"/>
      <c r="F320" s="2"/>
      <c r="G320" s="12"/>
      <c r="J320" s="3"/>
      <c r="N320" s="1"/>
      <c r="R320" s="139"/>
      <c r="S320" s="1"/>
      <c r="Z320" s="131"/>
      <c r="AA320" s="1"/>
    </row>
    <row r="321" spans="1:27" ht="15" customHeight="1">
      <c r="A321" s="1"/>
      <c r="D321" s="77"/>
      <c r="E321" s="1"/>
      <c r="F321" s="2"/>
      <c r="G321" s="12"/>
      <c r="J321" s="3"/>
      <c r="N321" s="1"/>
      <c r="R321" s="139"/>
      <c r="S321" s="1"/>
      <c r="Z321" s="131"/>
      <c r="AA321" s="1"/>
    </row>
    <row r="322" spans="1:27" ht="15" customHeight="1">
      <c r="A322" s="1"/>
      <c r="D322" s="77"/>
      <c r="E322" s="1"/>
      <c r="F322" s="2"/>
      <c r="G322" s="12"/>
      <c r="J322" s="3"/>
      <c r="N322" s="1"/>
      <c r="R322" s="139"/>
      <c r="S322" s="1"/>
      <c r="Z322" s="131"/>
      <c r="AA322" s="1"/>
    </row>
    <row r="323" spans="1:27" ht="15" customHeight="1">
      <c r="A323" s="1"/>
      <c r="D323" s="77"/>
      <c r="E323" s="1"/>
      <c r="F323" s="2"/>
      <c r="G323" s="12"/>
      <c r="J323" s="3"/>
      <c r="N323" s="1"/>
      <c r="R323" s="139"/>
      <c r="S323" s="1"/>
      <c r="Z323" s="131"/>
      <c r="AA323" s="1"/>
    </row>
    <row r="324" spans="1:27" ht="15" customHeight="1">
      <c r="A324" s="1"/>
      <c r="D324" s="77"/>
      <c r="E324" s="1"/>
      <c r="F324" s="2"/>
      <c r="G324" s="12"/>
      <c r="J324" s="3"/>
      <c r="N324" s="1"/>
      <c r="R324" s="139"/>
      <c r="S324" s="1"/>
      <c r="Z324" s="131"/>
      <c r="AA324" s="1"/>
    </row>
    <row r="325" spans="1:27" ht="15" customHeight="1">
      <c r="A325" s="1"/>
      <c r="D325" s="77"/>
      <c r="E325" s="1"/>
      <c r="F325" s="2"/>
      <c r="G325" s="12"/>
      <c r="J325" s="3"/>
      <c r="N325" s="1"/>
      <c r="R325" s="139"/>
      <c r="S325" s="1"/>
      <c r="Z325" s="131"/>
      <c r="AA325" s="1"/>
    </row>
    <row r="326" spans="1:27" ht="15" customHeight="1">
      <c r="A326" s="1"/>
      <c r="D326" s="77"/>
      <c r="E326" s="1"/>
      <c r="F326" s="2"/>
      <c r="G326" s="12"/>
      <c r="J326" s="3"/>
      <c r="N326" s="1"/>
      <c r="R326" s="139"/>
      <c r="S326" s="1"/>
      <c r="Z326" s="131"/>
      <c r="AA326" s="1"/>
    </row>
    <row r="327" spans="1:27" ht="15" customHeight="1">
      <c r="A327" s="1"/>
      <c r="D327" s="77"/>
      <c r="E327" s="1"/>
      <c r="F327" s="2"/>
      <c r="G327" s="12"/>
      <c r="J327" s="3"/>
      <c r="N327" s="1"/>
      <c r="R327" s="139"/>
      <c r="S327" s="1"/>
      <c r="Z327" s="131"/>
      <c r="AA327" s="1"/>
    </row>
    <row r="328" spans="1:27" ht="15" customHeight="1">
      <c r="A328" s="1"/>
      <c r="D328" s="77"/>
      <c r="E328" s="1"/>
      <c r="F328" s="2"/>
      <c r="G328" s="12"/>
      <c r="J328" s="3"/>
      <c r="N328" s="1"/>
      <c r="R328" s="139"/>
      <c r="S328" s="1"/>
      <c r="Z328" s="131"/>
      <c r="AA328" s="1"/>
    </row>
    <row r="329" spans="1:27" ht="15" customHeight="1">
      <c r="A329" s="1"/>
      <c r="D329" s="77"/>
      <c r="E329" s="1"/>
      <c r="F329" s="2"/>
      <c r="G329" s="12"/>
      <c r="J329" s="3"/>
      <c r="N329" s="1"/>
      <c r="R329" s="139"/>
      <c r="S329" s="1"/>
      <c r="Z329" s="131"/>
      <c r="AA329" s="1"/>
    </row>
    <row r="330" spans="1:27" ht="15" customHeight="1">
      <c r="A330" s="1"/>
      <c r="D330" s="77"/>
      <c r="E330" s="1"/>
      <c r="F330" s="2"/>
      <c r="G330" s="12"/>
      <c r="J330" s="3"/>
      <c r="N330" s="1"/>
      <c r="R330" s="139"/>
      <c r="S330" s="1"/>
      <c r="Z330" s="131"/>
      <c r="AA330" s="1"/>
    </row>
    <row r="331" spans="1:27" ht="15" customHeight="1">
      <c r="A331" s="1"/>
      <c r="D331" s="77"/>
      <c r="E331" s="1"/>
      <c r="F331" s="2"/>
      <c r="G331" s="12"/>
      <c r="J331" s="3"/>
      <c r="N331" s="1"/>
      <c r="R331" s="139"/>
      <c r="S331" s="1"/>
      <c r="Z331" s="131"/>
      <c r="AA331" s="1"/>
    </row>
    <row r="332" spans="1:27" ht="15" customHeight="1">
      <c r="A332" s="1"/>
      <c r="D332" s="77"/>
      <c r="E332" s="1"/>
      <c r="F332" s="2"/>
      <c r="G332" s="12"/>
      <c r="J332" s="3"/>
      <c r="N332" s="1"/>
      <c r="R332" s="139"/>
      <c r="S332" s="1"/>
      <c r="Z332" s="131"/>
      <c r="AA332" s="1"/>
    </row>
    <row r="333" spans="1:27" ht="15" customHeight="1">
      <c r="A333" s="1"/>
      <c r="D333" s="77"/>
      <c r="E333" s="1"/>
      <c r="F333" s="2"/>
      <c r="G333" s="12"/>
      <c r="J333" s="3"/>
      <c r="N333" s="1"/>
      <c r="R333" s="139"/>
      <c r="S333" s="1"/>
      <c r="Z333" s="131"/>
      <c r="AA333" s="1"/>
    </row>
    <row r="334" spans="1:27" ht="15" customHeight="1">
      <c r="A334" s="1"/>
      <c r="D334" s="77"/>
      <c r="E334" s="1"/>
      <c r="F334" s="2"/>
      <c r="G334" s="12"/>
      <c r="J334" s="3"/>
      <c r="N334" s="1"/>
      <c r="R334" s="139"/>
      <c r="S334" s="1"/>
      <c r="Z334" s="131"/>
      <c r="AA334" s="1"/>
    </row>
    <row r="335" spans="1:27" ht="15" customHeight="1">
      <c r="A335" s="1"/>
      <c r="D335" s="77"/>
      <c r="E335" s="1"/>
      <c r="F335" s="2"/>
      <c r="G335" s="12"/>
      <c r="J335" s="3"/>
      <c r="N335" s="1"/>
      <c r="R335" s="139"/>
      <c r="S335" s="1"/>
      <c r="Z335" s="131"/>
      <c r="AA335" s="1"/>
    </row>
    <row r="336" spans="1:27" ht="15" customHeight="1">
      <c r="A336" s="1"/>
      <c r="D336" s="77"/>
      <c r="E336" s="1"/>
      <c r="F336" s="2"/>
      <c r="G336" s="12"/>
      <c r="J336" s="3"/>
      <c r="N336" s="1"/>
      <c r="R336" s="139"/>
      <c r="S336" s="1"/>
      <c r="Z336" s="131"/>
      <c r="AA336" s="1"/>
    </row>
    <row r="337" spans="1:27" ht="15" customHeight="1">
      <c r="A337" s="1"/>
      <c r="D337" s="77"/>
      <c r="E337" s="1"/>
      <c r="F337" s="2"/>
      <c r="G337" s="12"/>
      <c r="J337" s="3"/>
      <c r="N337" s="1"/>
      <c r="R337" s="139"/>
      <c r="S337" s="1"/>
      <c r="Z337" s="131"/>
      <c r="AA337" s="1"/>
    </row>
    <row r="338" spans="1:27" ht="15" customHeight="1">
      <c r="A338" s="1"/>
      <c r="D338" s="77"/>
      <c r="E338" s="1"/>
      <c r="F338" s="2"/>
      <c r="G338" s="12"/>
      <c r="J338" s="3"/>
      <c r="N338" s="1"/>
      <c r="R338" s="139"/>
      <c r="S338" s="1"/>
      <c r="Z338" s="131"/>
      <c r="AA338" s="1"/>
    </row>
    <row r="339" spans="1:27" ht="15" customHeight="1">
      <c r="A339" s="1"/>
      <c r="D339" s="77"/>
      <c r="E339" s="1"/>
      <c r="F339" s="2"/>
      <c r="G339" s="12"/>
      <c r="J339" s="3"/>
      <c r="N339" s="1"/>
      <c r="R339" s="139"/>
      <c r="S339" s="1"/>
      <c r="Z339" s="131"/>
      <c r="AA339" s="1"/>
    </row>
    <row r="340" spans="1:27" ht="15" customHeight="1">
      <c r="A340" s="1"/>
      <c r="D340" s="77"/>
      <c r="E340" s="1"/>
      <c r="F340" s="2"/>
      <c r="G340" s="12"/>
      <c r="J340" s="3"/>
      <c r="N340" s="1"/>
      <c r="R340" s="139"/>
      <c r="S340" s="1"/>
      <c r="Z340" s="131"/>
      <c r="AA340" s="1"/>
    </row>
    <row r="341" spans="1:27" ht="15" customHeight="1">
      <c r="A341" s="1"/>
      <c r="D341" s="77"/>
      <c r="E341" s="1"/>
      <c r="F341" s="2"/>
      <c r="G341" s="12"/>
      <c r="J341" s="3"/>
      <c r="N341" s="1"/>
      <c r="R341" s="139"/>
      <c r="S341" s="1"/>
      <c r="Z341" s="131"/>
      <c r="AA341" s="1"/>
    </row>
    <row r="342" spans="1:27" ht="15" customHeight="1">
      <c r="A342" s="1"/>
      <c r="D342" s="77"/>
      <c r="E342" s="1"/>
      <c r="F342" s="2"/>
      <c r="G342" s="12"/>
      <c r="J342" s="3"/>
      <c r="N342" s="1"/>
      <c r="R342" s="139"/>
      <c r="S342" s="1"/>
      <c r="Z342" s="131"/>
      <c r="AA342" s="1"/>
    </row>
    <row r="343" spans="1:27" ht="15" customHeight="1">
      <c r="A343" s="1"/>
      <c r="D343" s="77"/>
      <c r="E343" s="1"/>
      <c r="F343" s="2"/>
      <c r="G343" s="12"/>
      <c r="J343" s="3"/>
      <c r="N343" s="1"/>
      <c r="R343" s="139"/>
      <c r="S343" s="1"/>
      <c r="Z343" s="131"/>
      <c r="AA343" s="1"/>
    </row>
    <row r="344" spans="1:27" ht="15" customHeight="1">
      <c r="A344" s="1"/>
      <c r="D344" s="77"/>
      <c r="E344" s="1"/>
      <c r="F344" s="2"/>
      <c r="G344" s="12"/>
      <c r="J344" s="3"/>
      <c r="N344" s="1"/>
      <c r="R344" s="139"/>
      <c r="S344" s="1"/>
      <c r="Z344" s="131"/>
      <c r="AA344" s="1"/>
    </row>
    <row r="345" spans="1:27" ht="15" customHeight="1">
      <c r="A345" s="1"/>
      <c r="D345" s="77"/>
      <c r="E345" s="1"/>
      <c r="F345" s="2"/>
      <c r="G345" s="12"/>
      <c r="J345" s="3"/>
      <c r="N345" s="1"/>
      <c r="R345" s="139"/>
      <c r="S345" s="1"/>
      <c r="Z345" s="131"/>
      <c r="AA345" s="1"/>
    </row>
    <row r="346" spans="1:27" ht="15" customHeight="1">
      <c r="A346" s="1"/>
      <c r="D346" s="77"/>
      <c r="E346" s="1"/>
      <c r="F346" s="2"/>
      <c r="G346" s="12"/>
      <c r="J346" s="3"/>
      <c r="N346" s="1"/>
      <c r="R346" s="139"/>
      <c r="S346" s="1"/>
      <c r="Z346" s="131"/>
      <c r="AA346" s="1"/>
    </row>
    <row r="347" spans="1:27" ht="15" customHeight="1">
      <c r="A347" s="1"/>
      <c r="D347" s="77"/>
      <c r="E347" s="1"/>
      <c r="F347" s="2"/>
      <c r="G347" s="12"/>
      <c r="J347" s="3"/>
      <c r="N347" s="1"/>
      <c r="R347" s="139"/>
      <c r="S347" s="1"/>
      <c r="Z347" s="131"/>
      <c r="AA347" s="1"/>
    </row>
    <row r="348" spans="1:27" ht="15" customHeight="1">
      <c r="A348" s="1"/>
      <c r="D348" s="77"/>
      <c r="E348" s="1"/>
      <c r="F348" s="2"/>
      <c r="G348" s="12"/>
      <c r="J348" s="3"/>
      <c r="N348" s="1"/>
      <c r="R348" s="139"/>
      <c r="S348" s="1"/>
      <c r="Z348" s="131"/>
      <c r="AA348" s="1"/>
    </row>
    <row r="349" spans="1:27" ht="15" customHeight="1">
      <c r="A349" s="1"/>
      <c r="D349" s="77"/>
      <c r="E349" s="1"/>
      <c r="F349" s="2"/>
      <c r="G349" s="12"/>
      <c r="J349" s="3"/>
      <c r="N349" s="1"/>
      <c r="R349" s="139"/>
      <c r="S349" s="1"/>
      <c r="Z349" s="131"/>
      <c r="AA349" s="1"/>
    </row>
    <row r="350" spans="1:27" ht="15" customHeight="1">
      <c r="A350" s="1"/>
      <c r="D350" s="77"/>
      <c r="E350" s="1"/>
      <c r="F350" s="2"/>
      <c r="G350" s="12"/>
      <c r="J350" s="3"/>
      <c r="N350" s="1"/>
      <c r="R350" s="139"/>
      <c r="S350" s="1"/>
      <c r="Z350" s="131"/>
      <c r="AA350" s="1"/>
    </row>
    <row r="351" spans="1:27" ht="15" customHeight="1">
      <c r="A351" s="1"/>
      <c r="D351" s="77"/>
      <c r="E351" s="1"/>
      <c r="F351" s="2"/>
      <c r="G351" s="12"/>
      <c r="J351" s="3"/>
      <c r="N351" s="1"/>
      <c r="R351" s="139"/>
      <c r="S351" s="1"/>
      <c r="Z351" s="131"/>
      <c r="AA351" s="1"/>
    </row>
    <row r="352" spans="1:27" ht="15" customHeight="1">
      <c r="A352" s="1"/>
      <c r="D352" s="77"/>
      <c r="E352" s="1"/>
      <c r="F352" s="2"/>
      <c r="G352" s="12"/>
      <c r="J352" s="3"/>
      <c r="N352" s="1"/>
      <c r="R352" s="139"/>
      <c r="S352" s="1"/>
      <c r="Z352" s="131"/>
      <c r="AA352" s="1"/>
    </row>
    <row r="353" spans="1:27" ht="15" customHeight="1">
      <c r="A353" s="1"/>
      <c r="D353" s="77"/>
      <c r="E353" s="1"/>
      <c r="F353" s="2"/>
      <c r="G353" s="12"/>
      <c r="J353" s="3"/>
      <c r="N353" s="1"/>
      <c r="R353" s="139"/>
      <c r="S353" s="1"/>
      <c r="Z353" s="131"/>
      <c r="AA353" s="1"/>
    </row>
    <row r="354" spans="1:27" ht="15" customHeight="1">
      <c r="A354" s="1"/>
      <c r="D354" s="77"/>
      <c r="E354" s="1"/>
      <c r="F354" s="2"/>
      <c r="G354" s="12"/>
      <c r="J354" s="3"/>
      <c r="N354" s="1"/>
      <c r="R354" s="139"/>
      <c r="S354" s="1"/>
      <c r="Z354" s="131"/>
      <c r="AA354" s="1"/>
    </row>
    <row r="355" spans="1:27" ht="15" customHeight="1">
      <c r="A355" s="1"/>
      <c r="D355" s="77"/>
      <c r="E355" s="1"/>
      <c r="F355" s="2"/>
      <c r="G355" s="12"/>
      <c r="J355" s="3"/>
      <c r="N355" s="1"/>
      <c r="R355" s="139"/>
      <c r="S355" s="1"/>
      <c r="Z355" s="131"/>
      <c r="AA355" s="1"/>
    </row>
    <row r="356" spans="1:27" ht="15" customHeight="1">
      <c r="A356" s="1"/>
      <c r="D356" s="77"/>
      <c r="E356" s="1"/>
      <c r="F356" s="2"/>
      <c r="G356" s="12"/>
      <c r="J356" s="3"/>
      <c r="N356" s="1"/>
      <c r="R356" s="139"/>
      <c r="S356" s="1"/>
      <c r="Z356" s="131"/>
      <c r="AA356" s="1"/>
    </row>
    <row r="357" spans="1:27" ht="15" customHeight="1">
      <c r="A357" s="1"/>
      <c r="D357" s="77"/>
      <c r="E357" s="1"/>
      <c r="F357" s="2"/>
      <c r="G357" s="12"/>
      <c r="J357" s="3"/>
      <c r="N357" s="1"/>
      <c r="R357" s="139"/>
      <c r="S357" s="1"/>
      <c r="Z357" s="131"/>
      <c r="AA357" s="1"/>
    </row>
    <row r="358" spans="1:27" ht="15" customHeight="1">
      <c r="A358" s="1"/>
      <c r="D358" s="77"/>
      <c r="E358" s="1"/>
      <c r="F358" s="2"/>
      <c r="G358" s="12"/>
      <c r="J358" s="3"/>
      <c r="N358" s="1"/>
      <c r="R358" s="139"/>
      <c r="S358" s="1"/>
      <c r="Z358" s="131"/>
      <c r="AA358" s="1"/>
    </row>
    <row r="359" spans="1:27" ht="15" customHeight="1">
      <c r="A359" s="1"/>
      <c r="D359" s="77"/>
      <c r="E359" s="1"/>
      <c r="F359" s="2"/>
      <c r="G359" s="12"/>
      <c r="J359" s="3"/>
      <c r="N359" s="1"/>
      <c r="R359" s="139"/>
      <c r="S359" s="1"/>
      <c r="Z359" s="131"/>
      <c r="AA359" s="1"/>
    </row>
    <row r="360" spans="1:27" ht="15" customHeight="1">
      <c r="A360" s="1"/>
      <c r="D360" s="77"/>
      <c r="E360" s="1"/>
      <c r="F360" s="2"/>
      <c r="G360" s="12"/>
      <c r="J360" s="3"/>
      <c r="N360" s="1"/>
      <c r="R360" s="139"/>
      <c r="S360" s="1"/>
      <c r="Z360" s="131"/>
      <c r="AA360" s="1"/>
    </row>
    <row r="361" spans="1:27" ht="15" customHeight="1">
      <c r="A361" s="1"/>
      <c r="D361" s="77"/>
      <c r="E361" s="1"/>
      <c r="F361" s="2"/>
      <c r="G361" s="12"/>
      <c r="J361" s="3"/>
      <c r="N361" s="1"/>
      <c r="R361" s="139"/>
      <c r="S361" s="1"/>
      <c r="Z361" s="131"/>
      <c r="AA361" s="1"/>
    </row>
    <row r="362" spans="1:27" ht="15" customHeight="1">
      <c r="A362" s="1"/>
      <c r="D362" s="77"/>
      <c r="E362" s="1"/>
      <c r="F362" s="2"/>
      <c r="G362" s="12"/>
      <c r="J362" s="3"/>
      <c r="N362" s="1"/>
      <c r="R362" s="139"/>
      <c r="S362" s="1"/>
      <c r="Z362" s="131"/>
      <c r="AA362" s="1"/>
    </row>
    <row r="363" spans="1:27" ht="15" customHeight="1">
      <c r="A363" s="1"/>
      <c r="D363" s="77"/>
      <c r="E363" s="1"/>
      <c r="F363" s="2"/>
      <c r="G363" s="12"/>
      <c r="J363" s="3"/>
      <c r="N363" s="1"/>
      <c r="R363" s="139"/>
      <c r="S363" s="1"/>
      <c r="Z363" s="131"/>
      <c r="AA363" s="1"/>
    </row>
    <row r="364" spans="1:27" ht="15" customHeight="1">
      <c r="A364" s="1"/>
      <c r="D364" s="77"/>
      <c r="E364" s="1"/>
      <c r="F364" s="2"/>
      <c r="G364" s="12"/>
      <c r="J364" s="3"/>
      <c r="N364" s="1"/>
      <c r="R364" s="139"/>
      <c r="S364" s="1"/>
      <c r="Z364" s="131"/>
      <c r="AA364" s="1"/>
    </row>
    <row r="365" spans="1:27" ht="15" customHeight="1">
      <c r="A365" s="1"/>
      <c r="D365" s="77"/>
      <c r="E365" s="1"/>
      <c r="F365" s="2"/>
      <c r="G365" s="12"/>
      <c r="J365" s="3"/>
      <c r="N365" s="1"/>
      <c r="R365" s="139"/>
      <c r="S365" s="1"/>
      <c r="Z365" s="131"/>
      <c r="AA365" s="1"/>
    </row>
    <row r="366" spans="1:27" ht="15" customHeight="1">
      <c r="A366" s="1"/>
      <c r="D366" s="77"/>
      <c r="E366" s="1"/>
      <c r="F366" s="2"/>
      <c r="G366" s="12"/>
      <c r="J366" s="3"/>
      <c r="N366" s="1"/>
      <c r="R366" s="139"/>
      <c r="S366" s="1"/>
      <c r="Z366" s="131"/>
      <c r="AA366" s="1"/>
    </row>
    <row r="367" spans="1:27" ht="15" customHeight="1">
      <c r="A367" s="1"/>
      <c r="D367" s="77"/>
      <c r="E367" s="1"/>
      <c r="F367" s="2"/>
      <c r="G367" s="12"/>
      <c r="J367" s="3"/>
      <c r="N367" s="1"/>
      <c r="R367" s="139"/>
      <c r="S367" s="1"/>
      <c r="Z367" s="131"/>
      <c r="AA367" s="1"/>
    </row>
    <row r="368" spans="1:27" ht="15" customHeight="1">
      <c r="A368" s="1"/>
      <c r="D368" s="77"/>
      <c r="E368" s="1"/>
      <c r="F368" s="2"/>
      <c r="G368" s="12"/>
      <c r="J368" s="3"/>
      <c r="N368" s="1"/>
      <c r="R368" s="139"/>
      <c r="S368" s="1"/>
      <c r="Z368" s="131"/>
      <c r="AA368" s="1"/>
    </row>
    <row r="369" spans="1:27" ht="15" customHeight="1">
      <c r="A369" s="1"/>
      <c r="D369" s="77"/>
      <c r="E369" s="1"/>
      <c r="F369" s="2"/>
      <c r="G369" s="12"/>
      <c r="J369" s="3"/>
      <c r="N369" s="1"/>
      <c r="R369" s="139"/>
      <c r="S369" s="1"/>
      <c r="Z369" s="131"/>
      <c r="AA369" s="1"/>
    </row>
    <row r="370" spans="1:27" ht="15" customHeight="1">
      <c r="A370" s="1"/>
      <c r="D370" s="77"/>
      <c r="E370" s="1"/>
      <c r="F370" s="2"/>
      <c r="G370" s="12"/>
      <c r="J370" s="3"/>
      <c r="N370" s="1"/>
      <c r="R370" s="139"/>
      <c r="S370" s="1"/>
      <c r="Z370" s="131"/>
      <c r="AA370" s="1"/>
    </row>
    <row r="371" spans="1:27" ht="15" customHeight="1">
      <c r="A371" s="1"/>
      <c r="D371" s="77"/>
      <c r="E371" s="1"/>
      <c r="F371" s="2"/>
      <c r="G371" s="12"/>
      <c r="J371" s="3"/>
      <c r="N371" s="1"/>
      <c r="R371" s="139"/>
      <c r="S371" s="1"/>
      <c r="Z371" s="131"/>
      <c r="AA371" s="1"/>
    </row>
    <row r="372" spans="1:27" ht="15" customHeight="1">
      <c r="A372" s="1"/>
      <c r="D372" s="77"/>
      <c r="E372" s="1"/>
      <c r="F372" s="2"/>
      <c r="G372" s="12"/>
      <c r="J372" s="3"/>
      <c r="N372" s="1"/>
      <c r="R372" s="139"/>
      <c r="S372" s="1"/>
      <c r="Z372" s="131"/>
      <c r="AA372" s="1"/>
    </row>
    <row r="373" spans="1:27" ht="15" customHeight="1">
      <c r="A373" s="1"/>
      <c r="D373" s="77"/>
      <c r="E373" s="1"/>
      <c r="F373" s="2"/>
      <c r="G373" s="12"/>
      <c r="J373" s="3"/>
      <c r="N373" s="1"/>
      <c r="R373" s="139"/>
      <c r="S373" s="1"/>
      <c r="Z373" s="131"/>
      <c r="AA373" s="1"/>
    </row>
    <row r="374" spans="1:27" ht="15" customHeight="1">
      <c r="A374" s="1"/>
      <c r="D374" s="77"/>
      <c r="E374" s="1"/>
      <c r="F374" s="2"/>
      <c r="G374" s="12"/>
      <c r="J374" s="3"/>
      <c r="N374" s="1"/>
      <c r="R374" s="139"/>
      <c r="S374" s="1"/>
      <c r="Z374" s="131"/>
      <c r="AA374" s="1"/>
    </row>
    <row r="375" spans="1:27" ht="15" customHeight="1">
      <c r="A375" s="1"/>
      <c r="D375" s="77"/>
      <c r="E375" s="1"/>
      <c r="F375" s="2"/>
      <c r="G375" s="12"/>
      <c r="J375" s="3"/>
      <c r="N375" s="1"/>
      <c r="R375" s="139"/>
      <c r="S375" s="1"/>
      <c r="Z375" s="131"/>
      <c r="AA375" s="1"/>
    </row>
    <row r="376" spans="1:27" ht="15" customHeight="1">
      <c r="A376" s="1"/>
      <c r="D376" s="77"/>
      <c r="E376" s="1"/>
      <c r="F376" s="2"/>
      <c r="G376" s="12"/>
      <c r="J376" s="3"/>
      <c r="N376" s="1"/>
      <c r="R376" s="139"/>
      <c r="S376" s="1"/>
      <c r="Z376" s="131"/>
      <c r="AA376" s="1"/>
    </row>
    <row r="377" spans="1:27" ht="15" customHeight="1">
      <c r="A377" s="1"/>
      <c r="D377" s="77"/>
      <c r="E377" s="1"/>
      <c r="F377" s="2"/>
      <c r="G377" s="12"/>
      <c r="J377" s="3"/>
      <c r="N377" s="1"/>
      <c r="R377" s="139"/>
      <c r="S377" s="1"/>
      <c r="Z377" s="131"/>
      <c r="AA377" s="1"/>
    </row>
    <row r="378" spans="1:27" ht="15" customHeight="1">
      <c r="A378" s="1"/>
      <c r="D378" s="77"/>
      <c r="E378" s="1"/>
      <c r="F378" s="2"/>
      <c r="G378" s="12"/>
      <c r="J378" s="3"/>
      <c r="N378" s="1"/>
      <c r="R378" s="139"/>
      <c r="S378" s="1"/>
      <c r="Z378" s="131"/>
      <c r="AA378" s="1"/>
    </row>
    <row r="379" spans="1:27" ht="15" customHeight="1">
      <c r="A379" s="1"/>
      <c r="D379" s="77"/>
      <c r="E379" s="1"/>
      <c r="F379" s="2"/>
      <c r="G379" s="12"/>
      <c r="J379" s="3"/>
      <c r="N379" s="1"/>
      <c r="R379" s="139"/>
      <c r="S379" s="1"/>
      <c r="Z379" s="131"/>
      <c r="AA379" s="1"/>
    </row>
    <row r="380" spans="1:27" ht="15" customHeight="1">
      <c r="A380" s="1"/>
      <c r="D380" s="77"/>
      <c r="E380" s="1"/>
      <c r="F380" s="2"/>
      <c r="G380" s="12"/>
      <c r="J380" s="3"/>
      <c r="N380" s="1"/>
      <c r="R380" s="139"/>
      <c r="S380" s="1"/>
      <c r="Z380" s="131"/>
      <c r="AA380" s="1"/>
    </row>
    <row r="381" spans="1:27" ht="15" customHeight="1">
      <c r="A381" s="1"/>
      <c r="D381" s="77"/>
      <c r="E381" s="1"/>
      <c r="F381" s="2"/>
      <c r="G381" s="12"/>
      <c r="J381" s="3"/>
      <c r="N381" s="1"/>
      <c r="R381" s="139"/>
      <c r="S381" s="1"/>
      <c r="Z381" s="131"/>
      <c r="AA381" s="1"/>
    </row>
    <row r="382" spans="1:27" ht="15" customHeight="1">
      <c r="A382" s="1"/>
      <c r="D382" s="77"/>
      <c r="E382" s="1"/>
      <c r="F382" s="2"/>
      <c r="G382" s="12"/>
      <c r="J382" s="3"/>
      <c r="N382" s="1"/>
      <c r="R382" s="139"/>
      <c r="S382" s="1"/>
      <c r="Z382" s="131"/>
      <c r="AA382" s="1"/>
    </row>
    <row r="383" spans="1:27" ht="15" customHeight="1">
      <c r="A383" s="1"/>
      <c r="D383" s="77"/>
      <c r="E383" s="1"/>
      <c r="F383" s="2"/>
      <c r="G383" s="12"/>
      <c r="J383" s="3"/>
      <c r="N383" s="1"/>
      <c r="R383" s="139"/>
      <c r="S383" s="1"/>
      <c r="Z383" s="131"/>
      <c r="AA383" s="1"/>
    </row>
    <row r="384" spans="1:27" ht="15" customHeight="1">
      <c r="A384" s="1"/>
      <c r="D384" s="77"/>
      <c r="E384" s="1"/>
      <c r="F384" s="2"/>
      <c r="G384" s="12"/>
      <c r="J384" s="3"/>
      <c r="N384" s="1"/>
      <c r="R384" s="139"/>
      <c r="S384" s="1"/>
      <c r="Z384" s="131"/>
      <c r="AA384" s="1"/>
    </row>
    <row r="385" spans="1:27" ht="15" customHeight="1">
      <c r="A385" s="1"/>
      <c r="D385" s="77"/>
      <c r="E385" s="1"/>
      <c r="F385" s="2"/>
      <c r="G385" s="12"/>
      <c r="J385" s="3"/>
      <c r="N385" s="1"/>
      <c r="R385" s="139"/>
      <c r="S385" s="1"/>
      <c r="Z385" s="131"/>
      <c r="AA385" s="1"/>
    </row>
    <row r="386" spans="1:27" ht="15" customHeight="1">
      <c r="A386" s="1"/>
      <c r="D386" s="77"/>
      <c r="E386" s="1"/>
      <c r="F386" s="2"/>
      <c r="G386" s="12"/>
      <c r="J386" s="3"/>
      <c r="N386" s="1"/>
      <c r="R386" s="139"/>
      <c r="S386" s="1"/>
      <c r="Z386" s="131"/>
      <c r="AA386" s="1"/>
    </row>
    <row r="387" spans="1:27" ht="15" customHeight="1">
      <c r="A387" s="1"/>
      <c r="D387" s="77"/>
      <c r="E387" s="1"/>
      <c r="F387" s="2"/>
      <c r="G387" s="12"/>
      <c r="J387" s="3"/>
      <c r="N387" s="1"/>
      <c r="R387" s="139"/>
      <c r="S387" s="1"/>
      <c r="Z387" s="131"/>
      <c r="AA387" s="1"/>
    </row>
    <row r="388" spans="1:27" ht="15" customHeight="1">
      <c r="A388" s="1"/>
      <c r="D388" s="77"/>
      <c r="E388" s="1"/>
      <c r="F388" s="2"/>
      <c r="G388" s="12"/>
      <c r="J388" s="3"/>
      <c r="N388" s="1"/>
      <c r="R388" s="139"/>
      <c r="S388" s="1"/>
      <c r="Z388" s="131"/>
      <c r="AA388" s="1"/>
    </row>
    <row r="389" spans="1:27" ht="15" customHeight="1">
      <c r="A389" s="1"/>
      <c r="D389" s="77"/>
      <c r="E389" s="1"/>
      <c r="F389" s="2"/>
      <c r="G389" s="12"/>
      <c r="J389" s="3"/>
      <c r="N389" s="1"/>
      <c r="R389" s="139"/>
      <c r="S389" s="1"/>
      <c r="Z389" s="131"/>
      <c r="AA389" s="1"/>
    </row>
    <row r="390" spans="1:27" ht="15" customHeight="1">
      <c r="A390" s="1"/>
      <c r="D390" s="77"/>
      <c r="E390" s="1"/>
      <c r="F390" s="2"/>
      <c r="G390" s="12"/>
      <c r="J390" s="3"/>
      <c r="N390" s="1"/>
      <c r="R390" s="139"/>
      <c r="S390" s="1"/>
      <c r="Z390" s="131"/>
      <c r="AA390" s="1"/>
    </row>
    <row r="391" spans="1:27" ht="15" customHeight="1">
      <c r="A391" s="1"/>
      <c r="D391" s="77"/>
      <c r="E391" s="1"/>
      <c r="F391" s="2"/>
      <c r="G391" s="12"/>
      <c r="J391" s="3"/>
      <c r="N391" s="1"/>
      <c r="R391" s="139"/>
      <c r="S391" s="1"/>
      <c r="Z391" s="131"/>
      <c r="AA391" s="1"/>
    </row>
    <row r="392" spans="1:27" ht="15" customHeight="1">
      <c r="A392" s="1"/>
      <c r="D392" s="77"/>
      <c r="E392" s="1"/>
      <c r="F392" s="2"/>
      <c r="G392" s="12"/>
      <c r="J392" s="3"/>
      <c r="N392" s="1"/>
      <c r="R392" s="139"/>
      <c r="S392" s="1"/>
      <c r="Z392" s="131"/>
      <c r="AA392" s="1"/>
    </row>
    <row r="393" spans="1:27" ht="15" customHeight="1">
      <c r="A393" s="1"/>
      <c r="D393" s="77"/>
      <c r="E393" s="1"/>
      <c r="F393" s="2"/>
      <c r="G393" s="12"/>
      <c r="J393" s="3"/>
      <c r="N393" s="1"/>
      <c r="R393" s="139"/>
      <c r="S393" s="1"/>
      <c r="Z393" s="131"/>
      <c r="AA393" s="1"/>
    </row>
    <row r="394" spans="1:27" ht="15" customHeight="1">
      <c r="A394" s="1"/>
      <c r="D394" s="77"/>
      <c r="E394" s="1"/>
      <c r="F394" s="2"/>
      <c r="G394" s="12"/>
      <c r="J394" s="3"/>
      <c r="N394" s="1"/>
      <c r="R394" s="139"/>
      <c r="S394" s="1"/>
      <c r="Z394" s="131"/>
      <c r="AA394" s="1"/>
    </row>
    <row r="395" spans="1:27" ht="15" customHeight="1">
      <c r="A395" s="1"/>
      <c r="D395" s="77"/>
      <c r="E395" s="1"/>
      <c r="F395" s="2"/>
      <c r="G395" s="12"/>
      <c r="J395" s="3"/>
      <c r="N395" s="1"/>
      <c r="R395" s="139"/>
      <c r="S395" s="1"/>
      <c r="Z395" s="131"/>
      <c r="AA395" s="1"/>
    </row>
    <row r="396" spans="1:27" ht="15" customHeight="1">
      <c r="A396" s="1"/>
      <c r="D396" s="77"/>
      <c r="E396" s="1"/>
      <c r="F396" s="2"/>
      <c r="G396" s="12"/>
      <c r="J396" s="3"/>
      <c r="N396" s="1"/>
      <c r="R396" s="139"/>
      <c r="S396" s="1"/>
      <c r="Z396" s="131"/>
      <c r="AA396" s="1"/>
    </row>
    <row r="397" spans="1:27" ht="15" customHeight="1">
      <c r="A397" s="1"/>
      <c r="D397" s="77"/>
      <c r="E397" s="1"/>
      <c r="F397" s="2"/>
      <c r="G397" s="12"/>
      <c r="J397" s="3"/>
      <c r="N397" s="1"/>
      <c r="R397" s="139"/>
      <c r="S397" s="1"/>
      <c r="Z397" s="131"/>
      <c r="AA397" s="1"/>
    </row>
    <row r="398" spans="1:27" ht="15" customHeight="1">
      <c r="A398" s="1"/>
      <c r="D398" s="77"/>
      <c r="E398" s="1"/>
      <c r="F398" s="2"/>
      <c r="G398" s="12"/>
      <c r="J398" s="3"/>
      <c r="N398" s="1"/>
      <c r="R398" s="139"/>
      <c r="S398" s="1"/>
      <c r="Z398" s="131"/>
      <c r="AA398" s="1"/>
    </row>
    <row r="399" spans="1:27" ht="15" customHeight="1">
      <c r="A399" s="1"/>
      <c r="D399" s="77"/>
      <c r="E399" s="1"/>
      <c r="F399" s="2"/>
      <c r="G399" s="12"/>
      <c r="J399" s="3"/>
      <c r="N399" s="1"/>
      <c r="R399" s="139"/>
      <c r="S399" s="1"/>
      <c r="Z399" s="131"/>
      <c r="AA399" s="1"/>
    </row>
    <row r="400" spans="1:27" ht="15" customHeight="1">
      <c r="A400" s="1"/>
      <c r="D400" s="77"/>
      <c r="E400" s="1"/>
      <c r="F400" s="2"/>
      <c r="G400" s="12"/>
      <c r="J400" s="3"/>
      <c r="N400" s="1"/>
      <c r="R400" s="139"/>
      <c r="S400" s="1"/>
      <c r="Z400" s="131"/>
      <c r="AA400" s="1"/>
    </row>
    <row r="401" spans="1:27" ht="15" customHeight="1">
      <c r="A401" s="1"/>
      <c r="D401" s="77"/>
      <c r="E401" s="1"/>
      <c r="F401" s="2"/>
      <c r="G401" s="12"/>
      <c r="J401" s="3"/>
      <c r="N401" s="1"/>
      <c r="R401" s="139"/>
      <c r="S401" s="1"/>
      <c r="Z401" s="131"/>
      <c r="AA401" s="1"/>
    </row>
    <row r="402" spans="1:27" ht="15" customHeight="1">
      <c r="A402" s="1"/>
      <c r="D402" s="77"/>
      <c r="E402" s="1"/>
      <c r="F402" s="2"/>
      <c r="G402" s="12"/>
      <c r="J402" s="3"/>
      <c r="N402" s="1"/>
      <c r="R402" s="139"/>
      <c r="S402" s="1"/>
      <c r="Z402" s="131"/>
      <c r="AA402" s="1"/>
    </row>
    <row r="403" spans="1:27" ht="15" customHeight="1">
      <c r="A403" s="1"/>
      <c r="D403" s="77"/>
      <c r="E403" s="1"/>
      <c r="F403" s="2"/>
      <c r="G403" s="12"/>
      <c r="J403" s="3"/>
      <c r="N403" s="1"/>
      <c r="R403" s="139"/>
      <c r="S403" s="1"/>
      <c r="Z403" s="131"/>
      <c r="AA403" s="1"/>
    </row>
    <row r="404" spans="1:27" ht="15" customHeight="1">
      <c r="A404" s="1"/>
      <c r="D404" s="77"/>
      <c r="E404" s="1"/>
      <c r="F404" s="2"/>
      <c r="G404" s="12"/>
      <c r="J404" s="3"/>
      <c r="N404" s="1"/>
      <c r="R404" s="139"/>
      <c r="S404" s="1"/>
      <c r="Z404" s="131"/>
      <c r="AA404" s="1"/>
    </row>
    <row r="405" spans="1:27" ht="15" customHeight="1">
      <c r="A405" s="1"/>
      <c r="D405" s="77"/>
      <c r="E405" s="1"/>
      <c r="F405" s="2"/>
      <c r="G405" s="12"/>
      <c r="J405" s="3"/>
      <c r="N405" s="1"/>
      <c r="R405" s="139"/>
      <c r="S405" s="1"/>
      <c r="Z405" s="131"/>
      <c r="AA405" s="1"/>
    </row>
    <row r="406" spans="1:27" ht="15" customHeight="1">
      <c r="A406" s="1"/>
      <c r="D406" s="77"/>
      <c r="E406" s="1"/>
      <c r="F406" s="2"/>
      <c r="G406" s="12"/>
      <c r="J406" s="3"/>
      <c r="N406" s="1"/>
      <c r="R406" s="139"/>
      <c r="S406" s="1"/>
      <c r="Z406" s="131"/>
      <c r="AA406" s="1"/>
    </row>
    <row r="407" spans="1:27" ht="15" customHeight="1">
      <c r="A407" s="1"/>
      <c r="D407" s="77"/>
      <c r="E407" s="1"/>
      <c r="F407" s="2"/>
      <c r="G407" s="12"/>
      <c r="J407" s="3"/>
      <c r="N407" s="1"/>
      <c r="R407" s="139"/>
      <c r="S407" s="1"/>
      <c r="Z407" s="131"/>
      <c r="AA407" s="1"/>
    </row>
    <row r="408" spans="1:27" ht="15" customHeight="1">
      <c r="A408" s="1"/>
      <c r="D408" s="77"/>
      <c r="E408" s="1"/>
      <c r="F408" s="2"/>
      <c r="G408" s="12"/>
      <c r="J408" s="3"/>
      <c r="N408" s="1"/>
      <c r="R408" s="139"/>
      <c r="S408" s="1"/>
      <c r="Z408" s="131"/>
      <c r="AA408" s="1"/>
    </row>
    <row r="409" spans="1:27" ht="15" customHeight="1">
      <c r="A409" s="1"/>
      <c r="D409" s="77"/>
      <c r="E409" s="1"/>
      <c r="F409" s="2"/>
      <c r="G409" s="12"/>
      <c r="J409" s="3"/>
      <c r="N409" s="1"/>
      <c r="R409" s="139"/>
      <c r="S409" s="1"/>
      <c r="Z409" s="131"/>
      <c r="AA409" s="1"/>
    </row>
    <row r="410" spans="1:27" ht="15" customHeight="1">
      <c r="A410" s="1"/>
      <c r="D410" s="77"/>
      <c r="E410" s="1"/>
      <c r="F410" s="2"/>
      <c r="G410" s="12"/>
      <c r="J410" s="3"/>
      <c r="N410" s="1"/>
      <c r="R410" s="139"/>
      <c r="S410" s="1"/>
      <c r="Z410" s="131"/>
      <c r="AA410" s="1"/>
    </row>
    <row r="411" spans="1:27" ht="15" customHeight="1">
      <c r="A411" s="1"/>
      <c r="D411" s="77"/>
      <c r="E411" s="1"/>
      <c r="F411" s="2"/>
      <c r="G411" s="12"/>
      <c r="J411" s="3"/>
      <c r="N411" s="1"/>
      <c r="R411" s="139"/>
      <c r="S411" s="1"/>
      <c r="Z411" s="131"/>
      <c r="AA411" s="1"/>
    </row>
    <row r="412" spans="1:27" ht="15" customHeight="1">
      <c r="A412" s="1"/>
      <c r="D412" s="77"/>
      <c r="E412" s="1"/>
      <c r="F412" s="2"/>
      <c r="G412" s="12"/>
      <c r="J412" s="3"/>
      <c r="N412" s="1"/>
      <c r="R412" s="139"/>
      <c r="S412" s="1"/>
      <c r="Z412" s="131"/>
      <c r="AA412" s="1"/>
    </row>
    <row r="413" spans="1:27" ht="15" customHeight="1">
      <c r="A413" s="1"/>
      <c r="D413" s="77"/>
      <c r="E413" s="1"/>
      <c r="F413" s="2"/>
      <c r="G413" s="12"/>
      <c r="J413" s="3"/>
      <c r="N413" s="1"/>
      <c r="R413" s="139"/>
      <c r="S413" s="1"/>
      <c r="Z413" s="131"/>
      <c r="AA413" s="1"/>
    </row>
    <row r="414" spans="1:27" ht="15" customHeight="1">
      <c r="A414" s="1"/>
      <c r="D414" s="77"/>
      <c r="E414" s="1"/>
      <c r="F414" s="2"/>
      <c r="G414" s="12"/>
      <c r="J414" s="3"/>
      <c r="N414" s="1"/>
      <c r="R414" s="139"/>
      <c r="S414" s="1"/>
      <c r="Z414" s="131"/>
      <c r="AA414" s="1"/>
    </row>
    <row r="415" spans="1:27" ht="15" customHeight="1">
      <c r="A415" s="1"/>
      <c r="D415" s="77"/>
      <c r="E415" s="1"/>
      <c r="F415" s="2"/>
      <c r="G415" s="12"/>
      <c r="J415" s="3"/>
      <c r="N415" s="1"/>
      <c r="R415" s="139"/>
      <c r="S415" s="1"/>
      <c r="Z415" s="131"/>
      <c r="AA415" s="1"/>
    </row>
    <row r="416" spans="1:27" ht="15" customHeight="1">
      <c r="A416" s="1"/>
      <c r="D416" s="77"/>
      <c r="E416" s="1"/>
      <c r="F416" s="2"/>
      <c r="G416" s="12"/>
      <c r="J416" s="3"/>
      <c r="N416" s="1"/>
      <c r="R416" s="139"/>
      <c r="S416" s="1"/>
      <c r="Z416" s="131"/>
      <c r="AA416" s="1"/>
    </row>
    <row r="417" spans="1:27" ht="15" customHeight="1">
      <c r="A417" s="1"/>
      <c r="D417" s="77"/>
      <c r="E417" s="1"/>
      <c r="F417" s="2"/>
      <c r="G417" s="12"/>
      <c r="J417" s="3"/>
      <c r="N417" s="1"/>
      <c r="R417" s="139"/>
      <c r="S417" s="1"/>
      <c r="Z417" s="131"/>
      <c r="AA417" s="1"/>
    </row>
    <row r="418" spans="1:27" ht="15" customHeight="1">
      <c r="A418" s="1"/>
      <c r="D418" s="77"/>
      <c r="E418" s="1"/>
      <c r="F418" s="2"/>
      <c r="G418" s="12"/>
      <c r="J418" s="3"/>
      <c r="N418" s="1"/>
      <c r="R418" s="139"/>
      <c r="S418" s="1"/>
      <c r="Z418" s="131"/>
      <c r="AA418" s="1"/>
    </row>
    <row r="419" spans="1:27" ht="15" customHeight="1">
      <c r="A419" s="1"/>
      <c r="D419" s="77"/>
      <c r="E419" s="1"/>
      <c r="F419" s="2"/>
      <c r="G419" s="12"/>
      <c r="J419" s="3"/>
      <c r="N419" s="1"/>
      <c r="R419" s="139"/>
      <c r="S419" s="1"/>
      <c r="Z419" s="131"/>
      <c r="AA419" s="1"/>
    </row>
    <row r="420" spans="1:27" ht="15" customHeight="1">
      <c r="A420" s="1"/>
      <c r="D420" s="77"/>
      <c r="E420" s="1"/>
      <c r="F420" s="2"/>
      <c r="G420" s="12"/>
      <c r="J420" s="3"/>
      <c r="N420" s="1"/>
      <c r="R420" s="139"/>
      <c r="S420" s="1"/>
      <c r="Z420" s="131"/>
      <c r="AA420" s="1"/>
    </row>
    <row r="421" spans="1:27" ht="15" customHeight="1">
      <c r="A421" s="1"/>
      <c r="D421" s="77"/>
      <c r="E421" s="1"/>
      <c r="F421" s="2"/>
      <c r="G421" s="12"/>
      <c r="J421" s="3"/>
      <c r="N421" s="1"/>
      <c r="R421" s="139"/>
      <c r="S421" s="1"/>
      <c r="Z421" s="131"/>
      <c r="AA421" s="1"/>
    </row>
    <row r="422" spans="1:27" ht="15" customHeight="1">
      <c r="A422" s="1"/>
      <c r="D422" s="77"/>
      <c r="E422" s="1"/>
      <c r="F422" s="2"/>
      <c r="G422" s="12"/>
      <c r="J422" s="3"/>
      <c r="N422" s="1"/>
      <c r="R422" s="139"/>
      <c r="S422" s="1"/>
      <c r="Z422" s="131"/>
      <c r="AA422" s="1"/>
    </row>
    <row r="423" spans="1:27" ht="15" customHeight="1">
      <c r="A423" s="1"/>
      <c r="D423" s="77"/>
      <c r="E423" s="1"/>
      <c r="F423" s="2"/>
      <c r="G423" s="12"/>
      <c r="J423" s="3"/>
      <c r="N423" s="1"/>
      <c r="R423" s="139"/>
      <c r="S423" s="1"/>
      <c r="Z423" s="131"/>
      <c r="AA423" s="1"/>
    </row>
    <row r="424" spans="1:27" ht="15" customHeight="1">
      <c r="A424" s="1"/>
      <c r="D424" s="77"/>
      <c r="E424" s="1"/>
      <c r="F424" s="2"/>
      <c r="G424" s="12"/>
      <c r="J424" s="3"/>
      <c r="N424" s="1"/>
      <c r="R424" s="139"/>
      <c r="S424" s="1"/>
      <c r="Z424" s="131"/>
      <c r="AA424" s="1"/>
    </row>
    <row r="425" spans="1:27" ht="15" customHeight="1">
      <c r="A425" s="1"/>
      <c r="D425" s="77"/>
      <c r="E425" s="1"/>
      <c r="F425" s="2"/>
      <c r="G425" s="12"/>
      <c r="J425" s="3"/>
      <c r="N425" s="1"/>
      <c r="R425" s="139"/>
      <c r="S425" s="1"/>
      <c r="Z425" s="131"/>
      <c r="AA425" s="1"/>
    </row>
    <row r="426" spans="1:27" ht="15" customHeight="1">
      <c r="A426" s="1"/>
      <c r="D426" s="77"/>
      <c r="E426" s="1"/>
      <c r="F426" s="2"/>
      <c r="G426" s="12"/>
      <c r="J426" s="3"/>
      <c r="N426" s="1"/>
      <c r="R426" s="139"/>
      <c r="S426" s="1"/>
      <c r="Z426" s="131"/>
      <c r="AA426" s="1"/>
    </row>
    <row r="427" spans="1:27" ht="15" customHeight="1">
      <c r="A427" s="1"/>
      <c r="D427" s="77"/>
      <c r="E427" s="1"/>
      <c r="F427" s="2"/>
      <c r="G427" s="12"/>
      <c r="J427" s="3"/>
      <c r="N427" s="1"/>
      <c r="R427" s="139"/>
      <c r="S427" s="1"/>
      <c r="Z427" s="131"/>
      <c r="AA427" s="1"/>
    </row>
    <row r="428" spans="1:27" ht="15" customHeight="1">
      <c r="A428" s="1"/>
      <c r="D428" s="77"/>
      <c r="E428" s="1"/>
      <c r="F428" s="2"/>
      <c r="G428" s="12"/>
      <c r="J428" s="3"/>
      <c r="N428" s="1"/>
      <c r="R428" s="139"/>
      <c r="S428" s="1"/>
      <c r="Z428" s="131"/>
      <c r="AA428" s="1"/>
    </row>
    <row r="429" spans="1:27" ht="15" customHeight="1">
      <c r="A429" s="1"/>
      <c r="D429" s="77"/>
      <c r="E429" s="1"/>
      <c r="F429" s="2"/>
      <c r="G429" s="12"/>
      <c r="J429" s="3"/>
      <c r="N429" s="1"/>
      <c r="R429" s="139"/>
      <c r="S429" s="1"/>
      <c r="Z429" s="131"/>
      <c r="AA429" s="1"/>
    </row>
    <row r="430" spans="1:27" ht="15" customHeight="1">
      <c r="A430" s="1"/>
      <c r="D430" s="77"/>
      <c r="E430" s="1"/>
      <c r="F430" s="2"/>
      <c r="G430" s="12"/>
      <c r="J430" s="3"/>
      <c r="N430" s="1"/>
      <c r="R430" s="139"/>
      <c r="S430" s="1"/>
      <c r="Z430" s="131"/>
      <c r="AA430" s="1"/>
    </row>
    <row r="431" spans="1:27" ht="15" customHeight="1">
      <c r="A431" s="1"/>
      <c r="D431" s="77"/>
      <c r="E431" s="1"/>
      <c r="F431" s="2"/>
      <c r="G431" s="12"/>
      <c r="J431" s="3"/>
      <c r="N431" s="1"/>
      <c r="R431" s="139"/>
      <c r="S431" s="1"/>
      <c r="Z431" s="131"/>
      <c r="AA431" s="1"/>
    </row>
    <row r="432" spans="1:27" ht="15" customHeight="1">
      <c r="A432" s="1"/>
      <c r="D432" s="77"/>
      <c r="E432" s="1"/>
      <c r="F432" s="2"/>
      <c r="G432" s="12"/>
      <c r="J432" s="3"/>
      <c r="N432" s="1"/>
      <c r="R432" s="139"/>
      <c r="S432" s="1"/>
      <c r="Z432" s="131"/>
      <c r="AA432" s="1"/>
    </row>
    <row r="433" spans="1:27" ht="15" customHeight="1">
      <c r="A433" s="1"/>
      <c r="D433" s="77"/>
      <c r="E433" s="1"/>
      <c r="F433" s="2"/>
      <c r="G433" s="12"/>
      <c r="J433" s="3"/>
      <c r="N433" s="1"/>
      <c r="R433" s="139"/>
      <c r="S433" s="1"/>
      <c r="Z433" s="131"/>
      <c r="AA433" s="1"/>
    </row>
    <row r="434" spans="1:27" ht="15" customHeight="1">
      <c r="A434" s="1"/>
      <c r="D434" s="77"/>
      <c r="E434" s="1"/>
      <c r="F434" s="2"/>
      <c r="G434" s="12"/>
      <c r="J434" s="3"/>
      <c r="N434" s="1"/>
      <c r="R434" s="139"/>
      <c r="S434" s="1"/>
      <c r="Z434" s="131"/>
      <c r="AA434" s="1"/>
    </row>
    <row r="435" spans="1:27" ht="15" customHeight="1">
      <c r="A435" s="1"/>
      <c r="D435" s="77"/>
      <c r="E435" s="1"/>
      <c r="F435" s="2"/>
      <c r="G435" s="12"/>
      <c r="J435" s="3"/>
      <c r="N435" s="1"/>
      <c r="R435" s="139"/>
      <c r="S435" s="1"/>
      <c r="Z435" s="131"/>
      <c r="AA435" s="1"/>
    </row>
    <row r="436" spans="1:27" ht="15" customHeight="1">
      <c r="A436" s="1"/>
      <c r="D436" s="77"/>
      <c r="E436" s="1"/>
      <c r="F436" s="2"/>
      <c r="G436" s="12"/>
      <c r="J436" s="3"/>
      <c r="N436" s="1"/>
      <c r="R436" s="139"/>
      <c r="S436" s="1"/>
      <c r="Z436" s="131"/>
      <c r="AA436" s="1"/>
    </row>
    <row r="437" spans="1:27" ht="15" customHeight="1">
      <c r="A437" s="1"/>
      <c r="D437" s="77"/>
      <c r="E437" s="1"/>
      <c r="F437" s="2"/>
      <c r="G437" s="12"/>
      <c r="J437" s="3"/>
      <c r="N437" s="1"/>
      <c r="R437" s="139"/>
      <c r="S437" s="1"/>
      <c r="Z437" s="131"/>
      <c r="AA437" s="1"/>
    </row>
    <row r="438" spans="1:27" ht="15" customHeight="1">
      <c r="A438" s="1"/>
      <c r="D438" s="77"/>
      <c r="E438" s="1"/>
      <c r="F438" s="2"/>
      <c r="G438" s="12"/>
      <c r="J438" s="3"/>
      <c r="N438" s="1"/>
      <c r="R438" s="139"/>
      <c r="S438" s="1"/>
      <c r="Z438" s="131"/>
      <c r="AA438" s="1"/>
    </row>
    <row r="439" spans="1:27" ht="15" customHeight="1">
      <c r="A439" s="1"/>
      <c r="D439" s="77"/>
      <c r="E439" s="1"/>
      <c r="F439" s="2"/>
      <c r="G439" s="12"/>
      <c r="J439" s="3"/>
      <c r="N439" s="1"/>
      <c r="R439" s="139"/>
      <c r="S439" s="1"/>
      <c r="Z439" s="131"/>
      <c r="AA439" s="1"/>
    </row>
    <row r="440" spans="1:27" ht="15" customHeight="1">
      <c r="A440" s="1"/>
      <c r="D440" s="77"/>
      <c r="E440" s="1"/>
      <c r="F440" s="2"/>
      <c r="G440" s="12"/>
      <c r="J440" s="3"/>
      <c r="N440" s="1"/>
      <c r="R440" s="139"/>
      <c r="S440" s="1"/>
      <c r="Z440" s="131"/>
      <c r="AA440" s="1"/>
    </row>
    <row r="441" spans="1:27" ht="15" customHeight="1">
      <c r="A441" s="1"/>
      <c r="D441" s="77"/>
      <c r="E441" s="1"/>
      <c r="F441" s="2"/>
      <c r="G441" s="12"/>
      <c r="J441" s="3"/>
      <c r="N441" s="1"/>
      <c r="R441" s="139"/>
      <c r="S441" s="1"/>
      <c r="Z441" s="131"/>
      <c r="AA441" s="1"/>
    </row>
    <row r="442" spans="1:27" ht="15" customHeight="1">
      <c r="A442" s="1"/>
      <c r="D442" s="77"/>
      <c r="E442" s="1"/>
      <c r="F442" s="2"/>
      <c r="G442" s="12"/>
      <c r="J442" s="3"/>
      <c r="N442" s="1"/>
      <c r="R442" s="139"/>
      <c r="S442" s="1"/>
      <c r="Z442" s="131"/>
      <c r="AA442" s="1"/>
    </row>
    <row r="443" spans="1:27" ht="15" customHeight="1">
      <c r="A443" s="1"/>
      <c r="D443" s="77"/>
      <c r="E443" s="1"/>
      <c r="F443" s="2"/>
      <c r="G443" s="12"/>
      <c r="J443" s="3"/>
      <c r="N443" s="1"/>
      <c r="R443" s="139"/>
      <c r="S443" s="1"/>
      <c r="Z443" s="131"/>
      <c r="AA443" s="1"/>
    </row>
    <row r="444" spans="1:27" ht="15" customHeight="1">
      <c r="A444" s="1"/>
      <c r="D444" s="77"/>
      <c r="E444" s="1"/>
      <c r="F444" s="2"/>
      <c r="G444" s="12"/>
      <c r="J444" s="3"/>
      <c r="N444" s="1"/>
      <c r="R444" s="139"/>
      <c r="S444" s="1"/>
      <c r="Z444" s="131"/>
      <c r="AA444" s="1"/>
    </row>
    <row r="445" spans="1:27" ht="15" customHeight="1">
      <c r="A445" s="1"/>
      <c r="D445" s="77"/>
      <c r="E445" s="1"/>
      <c r="F445" s="2"/>
      <c r="G445" s="12"/>
      <c r="J445" s="3"/>
      <c r="N445" s="1"/>
      <c r="R445" s="139"/>
      <c r="S445" s="1"/>
      <c r="Z445" s="131"/>
      <c r="AA445" s="1"/>
    </row>
    <row r="446" spans="1:27" ht="15" customHeight="1">
      <c r="A446" s="1"/>
      <c r="D446" s="77"/>
      <c r="E446" s="1"/>
      <c r="F446" s="2"/>
      <c r="G446" s="12"/>
      <c r="J446" s="3"/>
      <c r="N446" s="1"/>
      <c r="R446" s="139"/>
      <c r="S446" s="1"/>
      <c r="Z446" s="131"/>
      <c r="AA446" s="1"/>
    </row>
    <row r="447" spans="1:27" ht="15" customHeight="1">
      <c r="A447" s="1"/>
      <c r="D447" s="77"/>
      <c r="E447" s="1"/>
      <c r="F447" s="2"/>
      <c r="G447" s="12"/>
      <c r="J447" s="3"/>
      <c r="N447" s="1"/>
      <c r="R447" s="139"/>
      <c r="S447" s="1"/>
      <c r="Z447" s="131"/>
      <c r="AA447" s="1"/>
    </row>
    <row r="448" spans="1:27" ht="15" customHeight="1">
      <c r="A448" s="1"/>
      <c r="D448" s="77"/>
      <c r="E448" s="1"/>
      <c r="F448" s="2"/>
      <c r="G448" s="12"/>
      <c r="J448" s="3"/>
      <c r="N448" s="1"/>
      <c r="R448" s="139"/>
      <c r="S448" s="1"/>
      <c r="Z448" s="131"/>
      <c r="AA448" s="1"/>
    </row>
    <row r="449" spans="1:27" ht="15" customHeight="1">
      <c r="A449" s="1"/>
      <c r="D449" s="77"/>
      <c r="E449" s="1"/>
      <c r="F449" s="2"/>
      <c r="G449" s="12"/>
      <c r="J449" s="3"/>
      <c r="N449" s="1"/>
      <c r="R449" s="139"/>
      <c r="S449" s="1"/>
      <c r="Z449" s="131"/>
      <c r="AA449" s="1"/>
    </row>
    <row r="450" spans="1:27" ht="15" customHeight="1">
      <c r="A450" s="1"/>
      <c r="D450" s="77"/>
      <c r="E450" s="1"/>
      <c r="F450" s="2"/>
      <c r="G450" s="12"/>
      <c r="J450" s="3"/>
      <c r="N450" s="1"/>
      <c r="R450" s="139"/>
      <c r="S450" s="1"/>
      <c r="Z450" s="131"/>
      <c r="AA450" s="1"/>
    </row>
    <row r="451" spans="1:27" ht="15" customHeight="1">
      <c r="A451" s="1"/>
      <c r="D451" s="77"/>
      <c r="E451" s="1"/>
      <c r="F451" s="2"/>
      <c r="G451" s="12"/>
      <c r="J451" s="3"/>
      <c r="N451" s="1"/>
      <c r="R451" s="139"/>
      <c r="S451" s="1"/>
      <c r="Z451" s="131"/>
      <c r="AA451" s="1"/>
    </row>
    <row r="452" spans="1:27" ht="15" customHeight="1">
      <c r="A452" s="1"/>
      <c r="D452" s="77"/>
      <c r="E452" s="1"/>
      <c r="F452" s="2"/>
      <c r="G452" s="12"/>
      <c r="J452" s="3"/>
      <c r="N452" s="1"/>
      <c r="R452" s="139"/>
      <c r="S452" s="1"/>
      <c r="Z452" s="131"/>
      <c r="AA452" s="1"/>
    </row>
    <row r="453" spans="1:27" ht="15" customHeight="1">
      <c r="A453" s="1"/>
      <c r="D453" s="77"/>
      <c r="E453" s="1"/>
      <c r="F453" s="2"/>
      <c r="G453" s="12"/>
      <c r="J453" s="3"/>
      <c r="N453" s="1"/>
      <c r="R453" s="139"/>
      <c r="S453" s="1"/>
      <c r="Z453" s="131"/>
      <c r="AA453" s="1"/>
    </row>
    <row r="454" spans="1:27" ht="15" customHeight="1">
      <c r="A454" s="1"/>
      <c r="D454" s="77"/>
      <c r="E454" s="1"/>
      <c r="F454" s="2"/>
      <c r="G454" s="12"/>
      <c r="J454" s="3"/>
      <c r="N454" s="1"/>
      <c r="R454" s="139"/>
      <c r="S454" s="1"/>
      <c r="Z454" s="131"/>
      <c r="AA454" s="1"/>
    </row>
    <row r="455" spans="1:27" ht="15" customHeight="1">
      <c r="A455" s="1"/>
      <c r="D455" s="77"/>
      <c r="E455" s="1"/>
      <c r="F455" s="2"/>
      <c r="G455" s="12"/>
      <c r="J455" s="3"/>
      <c r="N455" s="1"/>
      <c r="R455" s="139"/>
      <c r="S455" s="1"/>
      <c r="Z455" s="131"/>
      <c r="AA455" s="1"/>
    </row>
    <row r="456" spans="1:27" ht="15" customHeight="1">
      <c r="A456" s="1"/>
      <c r="D456" s="77"/>
      <c r="E456" s="1"/>
      <c r="F456" s="2"/>
      <c r="G456" s="12"/>
      <c r="J456" s="3"/>
      <c r="N456" s="1"/>
      <c r="R456" s="139"/>
      <c r="S456" s="1"/>
      <c r="Z456" s="131"/>
      <c r="AA456" s="1"/>
    </row>
    <row r="457" spans="1:27" ht="15" customHeight="1">
      <c r="A457" s="1"/>
      <c r="D457" s="77"/>
      <c r="E457" s="1"/>
      <c r="F457" s="2"/>
      <c r="G457" s="12"/>
      <c r="J457" s="3"/>
      <c r="N457" s="1"/>
      <c r="R457" s="139"/>
      <c r="S457" s="1"/>
      <c r="Z457" s="131"/>
      <c r="AA457" s="1"/>
    </row>
    <row r="458" spans="1:27" ht="15" customHeight="1">
      <c r="A458" s="1"/>
      <c r="D458" s="77"/>
      <c r="E458" s="1"/>
      <c r="F458" s="2"/>
      <c r="G458" s="12"/>
      <c r="J458" s="3"/>
      <c r="N458" s="1"/>
      <c r="R458" s="139"/>
      <c r="S458" s="1"/>
      <c r="Z458" s="131"/>
      <c r="AA458" s="1"/>
    </row>
    <row r="459" spans="1:27" ht="15" customHeight="1">
      <c r="A459" s="1"/>
      <c r="D459" s="77"/>
      <c r="E459" s="1"/>
      <c r="F459" s="2"/>
      <c r="G459" s="12"/>
      <c r="J459" s="3"/>
      <c r="N459" s="1"/>
      <c r="R459" s="139"/>
      <c r="S459" s="1"/>
      <c r="Z459" s="131"/>
      <c r="AA459" s="1"/>
    </row>
    <row r="460" spans="1:27" ht="15" customHeight="1">
      <c r="A460" s="1"/>
      <c r="D460" s="77"/>
      <c r="E460" s="1"/>
      <c r="F460" s="2"/>
      <c r="G460" s="12"/>
      <c r="J460" s="3"/>
      <c r="N460" s="1"/>
      <c r="R460" s="139"/>
      <c r="S460" s="1"/>
      <c r="Z460" s="131"/>
      <c r="AA460" s="1"/>
    </row>
    <row r="461" spans="1:27" ht="15" customHeight="1">
      <c r="A461" s="1"/>
      <c r="D461" s="77"/>
      <c r="E461" s="1"/>
      <c r="F461" s="2"/>
      <c r="G461" s="12"/>
      <c r="J461" s="3"/>
      <c r="N461" s="1"/>
      <c r="R461" s="139"/>
      <c r="S461" s="1"/>
      <c r="Z461" s="131"/>
      <c r="AA461" s="1"/>
    </row>
    <row r="462" spans="1:27" ht="15" customHeight="1">
      <c r="A462" s="1"/>
      <c r="D462" s="77"/>
      <c r="E462" s="1"/>
      <c r="F462" s="2"/>
      <c r="G462" s="12"/>
      <c r="J462" s="3"/>
      <c r="N462" s="1"/>
      <c r="R462" s="139"/>
      <c r="S462" s="1"/>
      <c r="Z462" s="131"/>
      <c r="AA462" s="1"/>
    </row>
    <row r="463" spans="1:27" ht="15" customHeight="1">
      <c r="A463" s="1"/>
      <c r="D463" s="77"/>
      <c r="E463" s="1"/>
      <c r="F463" s="2"/>
      <c r="G463" s="12"/>
      <c r="J463" s="3"/>
      <c r="N463" s="1"/>
      <c r="R463" s="139"/>
      <c r="S463" s="1"/>
      <c r="Z463" s="131"/>
      <c r="AA463" s="1"/>
    </row>
    <row r="464" spans="1:27" ht="15" customHeight="1">
      <c r="A464" s="1"/>
      <c r="D464" s="77"/>
      <c r="E464" s="1"/>
      <c r="F464" s="2"/>
      <c r="G464" s="12"/>
      <c r="J464" s="3"/>
      <c r="N464" s="1"/>
      <c r="R464" s="139"/>
      <c r="S464" s="1"/>
      <c r="Z464" s="131"/>
      <c r="AA464" s="1"/>
    </row>
    <row r="465" spans="1:27" ht="15" customHeight="1">
      <c r="A465" s="1"/>
      <c r="D465" s="77"/>
      <c r="E465" s="1"/>
      <c r="F465" s="2"/>
      <c r="G465" s="12"/>
      <c r="J465" s="3"/>
      <c r="N465" s="1"/>
      <c r="R465" s="139"/>
      <c r="S465" s="1"/>
      <c r="Z465" s="131"/>
      <c r="AA465" s="1"/>
    </row>
    <row r="466" spans="1:27" ht="15" customHeight="1">
      <c r="A466" s="1"/>
      <c r="D466" s="77"/>
      <c r="E466" s="1"/>
      <c r="F466" s="2"/>
      <c r="G466" s="12"/>
      <c r="J466" s="3"/>
      <c r="N466" s="1"/>
      <c r="R466" s="139"/>
      <c r="S466" s="1"/>
      <c r="Z466" s="131"/>
      <c r="AA466" s="1"/>
    </row>
    <row r="467" spans="1:27" ht="15" customHeight="1">
      <c r="A467" s="1"/>
      <c r="D467" s="77"/>
      <c r="E467" s="1"/>
      <c r="F467" s="2"/>
      <c r="G467" s="12"/>
      <c r="J467" s="3"/>
      <c r="N467" s="1"/>
      <c r="R467" s="139"/>
      <c r="S467" s="1"/>
      <c r="Z467" s="131"/>
      <c r="AA467" s="1"/>
    </row>
    <row r="468" spans="1:27" ht="15" customHeight="1">
      <c r="A468" s="1"/>
      <c r="D468" s="77"/>
      <c r="E468" s="1"/>
      <c r="F468" s="2"/>
      <c r="G468" s="12"/>
      <c r="J468" s="3"/>
      <c r="N468" s="1"/>
      <c r="R468" s="139"/>
      <c r="S468" s="1"/>
      <c r="Z468" s="131"/>
      <c r="AA468" s="1"/>
    </row>
    <row r="469" spans="1:27" ht="15" customHeight="1">
      <c r="A469" s="1"/>
      <c r="D469" s="77"/>
      <c r="E469" s="1"/>
      <c r="F469" s="2"/>
      <c r="G469" s="12"/>
      <c r="J469" s="3"/>
      <c r="N469" s="1"/>
      <c r="R469" s="139"/>
      <c r="S469" s="1"/>
      <c r="Z469" s="131"/>
      <c r="AA469" s="1"/>
    </row>
    <row r="470" spans="1:27" ht="15" customHeight="1">
      <c r="A470" s="1"/>
      <c r="D470" s="77"/>
      <c r="E470" s="1"/>
      <c r="F470" s="2"/>
      <c r="G470" s="12"/>
      <c r="J470" s="3"/>
      <c r="N470" s="1"/>
      <c r="R470" s="139"/>
      <c r="S470" s="1"/>
      <c r="Z470" s="131"/>
      <c r="AA470" s="1"/>
    </row>
    <row r="471" spans="1:27" ht="15" customHeight="1">
      <c r="A471" s="1"/>
      <c r="D471" s="77"/>
      <c r="E471" s="1"/>
      <c r="F471" s="2"/>
      <c r="G471" s="12"/>
      <c r="J471" s="3"/>
      <c r="N471" s="1"/>
      <c r="R471" s="139"/>
      <c r="S471" s="1"/>
      <c r="Z471" s="131"/>
      <c r="AA471" s="1"/>
    </row>
    <row r="472" spans="1:27" ht="15" customHeight="1">
      <c r="A472" s="1"/>
      <c r="D472" s="77"/>
      <c r="E472" s="1"/>
      <c r="F472" s="2"/>
      <c r="G472" s="12"/>
      <c r="J472" s="3"/>
      <c r="N472" s="1"/>
      <c r="R472" s="139"/>
      <c r="S472" s="1"/>
      <c r="Z472" s="131"/>
      <c r="AA472" s="1"/>
    </row>
    <row r="473" spans="1:27" ht="15" customHeight="1">
      <c r="A473" s="1"/>
      <c r="D473" s="77"/>
      <c r="E473" s="1"/>
      <c r="F473" s="2"/>
      <c r="G473" s="12"/>
      <c r="J473" s="3"/>
      <c r="N473" s="1"/>
      <c r="R473" s="139"/>
      <c r="S473" s="1"/>
      <c r="Z473" s="131"/>
      <c r="AA473" s="1"/>
    </row>
    <row r="474" spans="1:27" ht="15" customHeight="1">
      <c r="A474" s="1"/>
      <c r="D474" s="77"/>
      <c r="E474" s="1"/>
      <c r="F474" s="2"/>
      <c r="G474" s="12"/>
      <c r="J474" s="3"/>
      <c r="N474" s="1"/>
      <c r="R474" s="139"/>
      <c r="S474" s="1"/>
      <c r="Z474" s="131"/>
      <c r="AA474" s="1"/>
    </row>
    <row r="475" spans="1:27" ht="15" customHeight="1">
      <c r="A475" s="1"/>
      <c r="D475" s="77"/>
      <c r="E475" s="1"/>
      <c r="F475" s="2"/>
      <c r="G475" s="12"/>
      <c r="J475" s="3"/>
      <c r="N475" s="1"/>
      <c r="R475" s="139"/>
      <c r="S475" s="1"/>
      <c r="Z475" s="131"/>
      <c r="AA475" s="1"/>
    </row>
    <row r="476" spans="1:27" ht="15" customHeight="1">
      <c r="A476" s="1"/>
      <c r="D476" s="77"/>
      <c r="E476" s="1"/>
      <c r="F476" s="2"/>
      <c r="G476" s="12"/>
      <c r="J476" s="3"/>
      <c r="N476" s="1"/>
      <c r="R476" s="139"/>
      <c r="S476" s="1"/>
      <c r="Z476" s="131"/>
      <c r="AA476" s="1"/>
    </row>
    <row r="477" spans="1:27" ht="15" customHeight="1">
      <c r="A477" s="1"/>
      <c r="D477" s="77"/>
      <c r="E477" s="1"/>
      <c r="F477" s="2"/>
      <c r="G477" s="12"/>
      <c r="J477" s="3"/>
      <c r="N477" s="1"/>
      <c r="R477" s="139"/>
      <c r="S477" s="1"/>
      <c r="Z477" s="131"/>
      <c r="AA477" s="1"/>
    </row>
    <row r="478" spans="1:27" ht="15" customHeight="1">
      <c r="A478" s="1"/>
      <c r="D478" s="77"/>
      <c r="E478" s="1"/>
      <c r="F478" s="2"/>
      <c r="G478" s="12"/>
      <c r="J478" s="3"/>
      <c r="N478" s="1"/>
      <c r="R478" s="139"/>
      <c r="S478" s="1"/>
      <c r="Z478" s="131"/>
      <c r="AA478" s="1"/>
    </row>
    <row r="479" spans="1:27" ht="15" customHeight="1">
      <c r="A479" s="1"/>
      <c r="D479" s="77"/>
      <c r="E479" s="1"/>
      <c r="F479" s="2"/>
      <c r="G479" s="12"/>
      <c r="J479" s="3"/>
      <c r="N479" s="1"/>
      <c r="R479" s="139"/>
      <c r="S479" s="1"/>
      <c r="Z479" s="131"/>
      <c r="AA479" s="1"/>
    </row>
    <row r="480" spans="1:27" ht="15" customHeight="1">
      <c r="A480" s="1"/>
      <c r="D480" s="77"/>
      <c r="E480" s="1"/>
      <c r="F480" s="2"/>
      <c r="G480" s="12"/>
      <c r="J480" s="3"/>
      <c r="N480" s="1"/>
      <c r="R480" s="139"/>
      <c r="S480" s="1"/>
      <c r="Z480" s="131"/>
      <c r="AA480" s="1"/>
    </row>
    <row r="481" spans="1:27" ht="15" customHeight="1">
      <c r="A481" s="1"/>
      <c r="D481" s="77"/>
      <c r="E481" s="1"/>
      <c r="F481" s="2"/>
      <c r="G481" s="12"/>
      <c r="J481" s="3"/>
      <c r="N481" s="1"/>
      <c r="R481" s="139"/>
      <c r="S481" s="1"/>
      <c r="Z481" s="131"/>
      <c r="AA481" s="1"/>
    </row>
    <row r="482" spans="1:27" ht="15" customHeight="1">
      <c r="A482" s="1"/>
      <c r="D482" s="77"/>
      <c r="E482" s="1"/>
      <c r="F482" s="2"/>
      <c r="G482" s="12"/>
      <c r="J482" s="3"/>
      <c r="N482" s="1"/>
      <c r="R482" s="139"/>
      <c r="S482" s="1"/>
      <c r="Z482" s="131"/>
      <c r="AA482" s="1"/>
    </row>
    <row r="483" spans="1:27" ht="15" customHeight="1">
      <c r="A483" s="1"/>
      <c r="D483" s="77"/>
      <c r="E483" s="1"/>
      <c r="F483" s="2"/>
      <c r="G483" s="12"/>
      <c r="J483" s="3"/>
      <c r="N483" s="1"/>
      <c r="R483" s="139"/>
      <c r="S483" s="1"/>
      <c r="Z483" s="131"/>
      <c r="AA483" s="1"/>
    </row>
    <row r="484" spans="1:27" ht="15" customHeight="1">
      <c r="A484" s="1"/>
      <c r="D484" s="77"/>
      <c r="E484" s="1"/>
      <c r="F484" s="2"/>
      <c r="G484" s="12"/>
      <c r="J484" s="3"/>
      <c r="N484" s="1"/>
      <c r="R484" s="139"/>
      <c r="S484" s="1"/>
      <c r="Z484" s="131"/>
      <c r="AA484" s="1"/>
    </row>
    <row r="485" spans="1:27" ht="15" customHeight="1">
      <c r="A485" s="1"/>
      <c r="D485" s="77"/>
      <c r="E485" s="1"/>
      <c r="F485" s="2"/>
      <c r="G485" s="12"/>
      <c r="J485" s="3"/>
      <c r="N485" s="1"/>
      <c r="R485" s="139"/>
      <c r="S485" s="1"/>
      <c r="Z485" s="131"/>
      <c r="AA485" s="1"/>
    </row>
    <row r="486" spans="1:27" ht="15" customHeight="1">
      <c r="A486" s="1"/>
      <c r="D486" s="77"/>
      <c r="E486" s="1"/>
      <c r="F486" s="2"/>
      <c r="G486" s="12"/>
      <c r="J486" s="3"/>
      <c r="N486" s="1"/>
      <c r="R486" s="139"/>
      <c r="S486" s="1"/>
      <c r="Z486" s="131"/>
      <c r="AA486" s="1"/>
    </row>
    <row r="487" spans="1:27" ht="15" customHeight="1">
      <c r="A487" s="1"/>
      <c r="D487" s="77"/>
      <c r="E487" s="1"/>
      <c r="F487" s="2"/>
      <c r="G487" s="12"/>
      <c r="J487" s="3"/>
      <c r="N487" s="1"/>
      <c r="R487" s="139"/>
      <c r="S487" s="1"/>
      <c r="Z487" s="131"/>
      <c r="AA487" s="1"/>
    </row>
    <row r="488" spans="1:27" ht="15" customHeight="1">
      <c r="A488" s="1"/>
      <c r="D488" s="77"/>
      <c r="E488" s="1"/>
      <c r="F488" s="2"/>
      <c r="G488" s="12"/>
      <c r="J488" s="3"/>
      <c r="N488" s="1"/>
      <c r="R488" s="139"/>
      <c r="S488" s="1"/>
      <c r="Z488" s="131"/>
      <c r="AA488" s="1"/>
    </row>
    <row r="489" spans="1:27" ht="15" customHeight="1">
      <c r="A489" s="1"/>
      <c r="D489" s="77"/>
      <c r="E489" s="1"/>
      <c r="F489" s="2"/>
      <c r="G489" s="12"/>
      <c r="J489" s="3"/>
      <c r="N489" s="1"/>
      <c r="R489" s="139"/>
      <c r="S489" s="1"/>
      <c r="Z489" s="131"/>
      <c r="AA489" s="1"/>
    </row>
    <row r="490" spans="1:27" ht="15" customHeight="1">
      <c r="A490" s="1"/>
      <c r="D490" s="77"/>
      <c r="E490" s="1"/>
      <c r="F490" s="2"/>
      <c r="G490" s="12"/>
      <c r="J490" s="3"/>
      <c r="N490" s="1"/>
      <c r="R490" s="139"/>
      <c r="S490" s="1"/>
      <c r="Z490" s="131"/>
      <c r="AA490" s="1"/>
    </row>
    <row r="491" spans="1:27" ht="15" customHeight="1">
      <c r="A491" s="1"/>
      <c r="D491" s="77"/>
      <c r="E491" s="1"/>
      <c r="F491" s="2"/>
      <c r="G491" s="12"/>
      <c r="J491" s="3"/>
      <c r="N491" s="1"/>
      <c r="R491" s="139"/>
      <c r="S491" s="1"/>
      <c r="Z491" s="131"/>
      <c r="AA491" s="1"/>
    </row>
    <row r="492" spans="1:27" ht="15" customHeight="1">
      <c r="A492" s="1"/>
      <c r="D492" s="77"/>
      <c r="E492" s="1"/>
      <c r="F492" s="2"/>
      <c r="G492" s="12"/>
      <c r="J492" s="3"/>
      <c r="N492" s="1"/>
      <c r="R492" s="139"/>
      <c r="S492" s="1"/>
      <c r="Z492" s="131"/>
      <c r="AA492" s="1"/>
    </row>
    <row r="493" spans="1:27" ht="15" customHeight="1">
      <c r="A493" s="1"/>
      <c r="D493" s="77"/>
      <c r="E493" s="1"/>
      <c r="F493" s="2"/>
      <c r="G493" s="12"/>
      <c r="J493" s="3"/>
      <c r="N493" s="1"/>
      <c r="R493" s="139"/>
      <c r="S493" s="1"/>
      <c r="Z493" s="131"/>
      <c r="AA493" s="1"/>
    </row>
    <row r="494" spans="1:27" ht="15" customHeight="1">
      <c r="A494" s="1"/>
      <c r="D494" s="77"/>
      <c r="E494" s="1"/>
      <c r="F494" s="2"/>
      <c r="G494" s="12"/>
      <c r="J494" s="3"/>
      <c r="N494" s="1"/>
      <c r="R494" s="139"/>
      <c r="S494" s="1"/>
      <c r="Z494" s="131"/>
      <c r="AA494" s="1"/>
    </row>
    <row r="495" spans="1:27" ht="15" customHeight="1">
      <c r="A495" s="1"/>
      <c r="D495" s="77"/>
      <c r="E495" s="1"/>
      <c r="F495" s="2"/>
      <c r="G495" s="12"/>
      <c r="J495" s="3"/>
      <c r="N495" s="1"/>
      <c r="R495" s="139"/>
      <c r="S495" s="1"/>
      <c r="Z495" s="131"/>
      <c r="AA495" s="1"/>
    </row>
    <row r="496" spans="1:27" ht="15" customHeight="1">
      <c r="A496" s="1"/>
      <c r="D496" s="77"/>
      <c r="E496" s="1"/>
      <c r="F496" s="2"/>
      <c r="G496" s="12"/>
      <c r="J496" s="3"/>
      <c r="N496" s="1"/>
      <c r="R496" s="139"/>
      <c r="S496" s="1"/>
      <c r="Z496" s="131"/>
      <c r="AA496" s="1"/>
    </row>
    <row r="497" spans="1:27" ht="15" customHeight="1">
      <c r="A497" s="1"/>
      <c r="D497" s="77"/>
      <c r="E497" s="1"/>
      <c r="F497" s="2"/>
      <c r="G497" s="12"/>
      <c r="J497" s="3"/>
      <c r="N497" s="1"/>
      <c r="R497" s="139"/>
      <c r="S497" s="1"/>
      <c r="Z497" s="131"/>
      <c r="AA497" s="1"/>
    </row>
    <row r="498" spans="1:27" ht="15" customHeight="1">
      <c r="A498" s="1"/>
      <c r="D498" s="77"/>
      <c r="E498" s="1"/>
      <c r="F498" s="2"/>
      <c r="G498" s="12"/>
      <c r="J498" s="3"/>
      <c r="N498" s="1"/>
      <c r="R498" s="139"/>
      <c r="S498" s="1"/>
      <c r="Z498" s="131"/>
      <c r="AA498" s="1"/>
    </row>
    <row r="499" spans="1:27" ht="15" customHeight="1">
      <c r="A499" s="1"/>
      <c r="D499" s="77"/>
      <c r="E499" s="1"/>
      <c r="F499" s="2"/>
      <c r="G499" s="12"/>
      <c r="J499" s="3"/>
      <c r="N499" s="1"/>
      <c r="R499" s="139"/>
      <c r="S499" s="1"/>
      <c r="Z499" s="131"/>
      <c r="AA499" s="1"/>
    </row>
    <row r="500" spans="1:27" ht="15" customHeight="1">
      <c r="A500" s="1"/>
      <c r="D500" s="77"/>
      <c r="E500" s="1"/>
      <c r="F500" s="2"/>
      <c r="G500" s="12"/>
      <c r="J500" s="3"/>
      <c r="N500" s="1"/>
      <c r="R500" s="139"/>
      <c r="S500" s="1"/>
      <c r="Z500" s="131"/>
      <c r="AA500" s="1"/>
    </row>
    <row r="501" spans="1:27" ht="15" customHeight="1">
      <c r="A501" s="1"/>
      <c r="D501" s="77"/>
      <c r="E501" s="1"/>
      <c r="F501" s="2"/>
      <c r="G501" s="12"/>
      <c r="J501" s="3"/>
      <c r="N501" s="1"/>
      <c r="R501" s="139"/>
      <c r="S501" s="1"/>
      <c r="Z501" s="131"/>
      <c r="AA501" s="1"/>
    </row>
    <row r="502" spans="1:27" ht="15" customHeight="1">
      <c r="A502" s="1"/>
      <c r="D502" s="77"/>
      <c r="E502" s="1"/>
      <c r="F502" s="2"/>
      <c r="G502" s="12"/>
      <c r="J502" s="3"/>
      <c r="N502" s="1"/>
      <c r="R502" s="139"/>
      <c r="S502" s="1"/>
      <c r="Z502" s="131"/>
      <c r="AA502" s="1"/>
    </row>
    <row r="503" spans="1:27" ht="15" customHeight="1">
      <c r="A503" s="1"/>
      <c r="D503" s="77"/>
      <c r="E503" s="1"/>
      <c r="F503" s="2"/>
      <c r="G503" s="12"/>
      <c r="J503" s="3"/>
      <c r="N503" s="1"/>
      <c r="R503" s="139"/>
      <c r="S503" s="1"/>
      <c r="Z503" s="131"/>
      <c r="AA503" s="1"/>
    </row>
    <row r="504" spans="1:27" ht="15" customHeight="1">
      <c r="A504" s="1"/>
      <c r="D504" s="77"/>
      <c r="E504" s="1"/>
      <c r="F504" s="2"/>
      <c r="G504" s="12"/>
      <c r="J504" s="3"/>
      <c r="N504" s="1"/>
      <c r="R504" s="139"/>
      <c r="S504" s="1"/>
      <c r="Z504" s="131"/>
      <c r="AA504" s="1"/>
    </row>
    <row r="505" spans="1:27" ht="15" customHeight="1">
      <c r="A505" s="1"/>
      <c r="D505" s="77"/>
      <c r="E505" s="1"/>
      <c r="F505" s="2"/>
      <c r="G505" s="12"/>
      <c r="J505" s="3"/>
      <c r="N505" s="1"/>
      <c r="R505" s="139"/>
      <c r="S505" s="1"/>
      <c r="Z505" s="131"/>
      <c r="AA505" s="1"/>
    </row>
    <row r="506" spans="1:27" ht="15" customHeight="1">
      <c r="A506" s="1"/>
      <c r="D506" s="77"/>
      <c r="E506" s="1"/>
      <c r="F506" s="2"/>
      <c r="G506" s="12"/>
      <c r="J506" s="3"/>
      <c r="N506" s="1"/>
      <c r="R506" s="139"/>
      <c r="S506" s="1"/>
      <c r="Z506" s="131"/>
      <c r="AA506" s="1"/>
    </row>
    <row r="507" spans="1:27" ht="15" customHeight="1">
      <c r="A507" s="1"/>
      <c r="D507" s="77"/>
      <c r="E507" s="1"/>
      <c r="F507" s="2"/>
      <c r="G507" s="12"/>
      <c r="J507" s="3"/>
      <c r="N507" s="1"/>
      <c r="R507" s="139"/>
      <c r="S507" s="1"/>
      <c r="Z507" s="131"/>
      <c r="AA507" s="1"/>
    </row>
    <row r="508" spans="1:27" ht="15" customHeight="1">
      <c r="A508" s="1"/>
      <c r="D508" s="77"/>
      <c r="E508" s="1"/>
      <c r="F508" s="2"/>
      <c r="G508" s="12"/>
      <c r="J508" s="3"/>
      <c r="N508" s="1"/>
      <c r="R508" s="139"/>
      <c r="S508" s="1"/>
      <c r="Z508" s="131"/>
      <c r="AA508" s="1"/>
    </row>
    <row r="509" spans="1:27" ht="15" customHeight="1">
      <c r="A509" s="1"/>
      <c r="D509" s="77"/>
      <c r="E509" s="1"/>
      <c r="F509" s="2"/>
      <c r="G509" s="12"/>
      <c r="J509" s="3"/>
      <c r="N509" s="1"/>
      <c r="R509" s="139"/>
      <c r="S509" s="1"/>
      <c r="Z509" s="131"/>
      <c r="AA509" s="1"/>
    </row>
    <row r="510" spans="1:27" ht="15" customHeight="1">
      <c r="A510" s="1"/>
      <c r="D510" s="77"/>
      <c r="E510" s="1"/>
      <c r="F510" s="2"/>
      <c r="G510" s="12"/>
      <c r="J510" s="3"/>
      <c r="N510" s="1"/>
      <c r="R510" s="139"/>
      <c r="S510" s="1"/>
      <c r="Z510" s="131"/>
      <c r="AA510" s="1"/>
    </row>
    <row r="511" spans="1:27" ht="15" customHeight="1">
      <c r="A511" s="1"/>
      <c r="D511" s="77"/>
      <c r="E511" s="1"/>
      <c r="F511" s="2"/>
      <c r="G511" s="12"/>
      <c r="J511" s="3"/>
      <c r="N511" s="1"/>
      <c r="R511" s="139"/>
      <c r="S511" s="1"/>
      <c r="Z511" s="131"/>
      <c r="AA511" s="1"/>
    </row>
    <row r="512" spans="1:27" ht="15" customHeight="1">
      <c r="A512" s="1"/>
      <c r="D512" s="77"/>
      <c r="E512" s="1"/>
      <c r="F512" s="2"/>
      <c r="G512" s="12"/>
      <c r="J512" s="3"/>
      <c r="N512" s="1"/>
      <c r="R512" s="139"/>
      <c r="S512" s="1"/>
      <c r="Z512" s="131"/>
      <c r="AA512" s="1"/>
    </row>
    <row r="513" spans="1:27" ht="15" customHeight="1">
      <c r="A513" s="1"/>
      <c r="D513" s="77"/>
      <c r="E513" s="1"/>
      <c r="F513" s="2"/>
      <c r="G513" s="12"/>
      <c r="J513" s="3"/>
      <c r="N513" s="1"/>
      <c r="R513" s="139"/>
      <c r="S513" s="1"/>
      <c r="Z513" s="131"/>
      <c r="AA513" s="1"/>
    </row>
    <row r="514" spans="1:27" ht="15" customHeight="1">
      <c r="A514" s="1"/>
      <c r="D514" s="77"/>
      <c r="E514" s="1"/>
      <c r="F514" s="2"/>
      <c r="G514" s="12"/>
      <c r="J514" s="3"/>
      <c r="N514" s="1"/>
      <c r="R514" s="139"/>
      <c r="S514" s="1"/>
      <c r="Z514" s="131"/>
      <c r="AA514" s="1"/>
    </row>
    <row r="515" spans="1:27" ht="15" customHeight="1">
      <c r="A515" s="1"/>
      <c r="D515" s="77"/>
      <c r="E515" s="1"/>
      <c r="F515" s="2"/>
      <c r="G515" s="12"/>
      <c r="J515" s="3"/>
      <c r="N515" s="1"/>
      <c r="R515" s="139"/>
      <c r="S515" s="1"/>
      <c r="Z515" s="131"/>
      <c r="AA515" s="1"/>
    </row>
    <row r="516" spans="1:27" ht="15" customHeight="1">
      <c r="A516" s="1"/>
      <c r="D516" s="77"/>
      <c r="E516" s="1"/>
      <c r="F516" s="2"/>
      <c r="G516" s="12"/>
      <c r="J516" s="3"/>
      <c r="N516" s="1"/>
      <c r="R516" s="139"/>
      <c r="S516" s="1"/>
      <c r="Z516" s="131"/>
      <c r="AA516" s="1"/>
    </row>
    <row r="517" spans="1:27" ht="15" customHeight="1">
      <c r="A517" s="1"/>
      <c r="D517" s="77"/>
      <c r="E517" s="1"/>
      <c r="F517" s="2"/>
      <c r="G517" s="12"/>
      <c r="J517" s="3"/>
      <c r="N517" s="1"/>
      <c r="R517" s="139"/>
      <c r="S517" s="1"/>
      <c r="Z517" s="131"/>
      <c r="AA517" s="1"/>
    </row>
    <row r="518" spans="1:27" ht="15" customHeight="1">
      <c r="A518" s="1"/>
      <c r="D518" s="77"/>
      <c r="E518" s="1"/>
      <c r="F518" s="2"/>
      <c r="G518" s="12"/>
      <c r="J518" s="3"/>
      <c r="N518" s="1"/>
      <c r="R518" s="139"/>
      <c r="S518" s="1"/>
      <c r="Z518" s="131"/>
      <c r="AA518" s="1"/>
    </row>
    <row r="519" spans="1:27" ht="15" customHeight="1">
      <c r="A519" s="1"/>
      <c r="D519" s="77"/>
      <c r="E519" s="1"/>
      <c r="F519" s="2"/>
      <c r="G519" s="12"/>
      <c r="J519" s="3"/>
      <c r="N519" s="1"/>
      <c r="R519" s="139"/>
      <c r="S519" s="1"/>
      <c r="Z519" s="131"/>
      <c r="AA519" s="1"/>
    </row>
    <row r="520" spans="1:27" ht="15" customHeight="1">
      <c r="A520" s="1"/>
      <c r="D520" s="77"/>
      <c r="E520" s="1"/>
      <c r="F520" s="2"/>
      <c r="G520" s="12"/>
      <c r="J520" s="3"/>
      <c r="N520" s="1"/>
      <c r="R520" s="139"/>
      <c r="S520" s="1"/>
      <c r="Z520" s="131"/>
      <c r="AA520" s="1"/>
    </row>
    <row r="521" spans="1:27" ht="15" customHeight="1">
      <c r="A521" s="1"/>
      <c r="D521" s="77"/>
      <c r="E521" s="1"/>
      <c r="F521" s="2"/>
      <c r="G521" s="12"/>
      <c r="J521" s="3"/>
      <c r="N521" s="1"/>
      <c r="R521" s="139"/>
      <c r="S521" s="1"/>
      <c r="Z521" s="131"/>
      <c r="AA521" s="1"/>
    </row>
    <row r="522" spans="1:27" ht="15" customHeight="1">
      <c r="A522" s="1"/>
      <c r="D522" s="77"/>
      <c r="E522" s="1"/>
      <c r="F522" s="2"/>
      <c r="G522" s="12"/>
      <c r="J522" s="3"/>
      <c r="N522" s="1"/>
      <c r="R522" s="139"/>
      <c r="S522" s="1"/>
      <c r="Z522" s="131"/>
      <c r="AA522" s="1"/>
    </row>
    <row r="523" spans="1:27" ht="15" customHeight="1">
      <c r="A523" s="1"/>
      <c r="D523" s="77"/>
      <c r="E523" s="1"/>
      <c r="F523" s="2"/>
      <c r="G523" s="12"/>
      <c r="J523" s="3"/>
      <c r="N523" s="1"/>
      <c r="R523" s="139"/>
      <c r="S523" s="1"/>
      <c r="Z523" s="131"/>
      <c r="AA523" s="1"/>
    </row>
    <row r="524" spans="1:27" ht="15" customHeight="1">
      <c r="A524" s="1"/>
      <c r="D524" s="77"/>
      <c r="E524" s="1"/>
      <c r="F524" s="2"/>
      <c r="G524" s="12"/>
      <c r="J524" s="3"/>
      <c r="N524" s="1"/>
      <c r="R524" s="139"/>
      <c r="S524" s="1"/>
      <c r="Z524" s="131"/>
      <c r="AA524" s="1"/>
    </row>
    <row r="525" spans="1:27" ht="15" customHeight="1">
      <c r="A525" s="1"/>
      <c r="D525" s="77"/>
      <c r="E525" s="1"/>
      <c r="F525" s="2"/>
      <c r="G525" s="12"/>
      <c r="J525" s="3"/>
      <c r="N525" s="1"/>
      <c r="R525" s="139"/>
      <c r="S525" s="1"/>
      <c r="Z525" s="131"/>
      <c r="AA525" s="1"/>
    </row>
    <row r="526" spans="1:27" ht="15" customHeight="1">
      <c r="A526" s="1"/>
      <c r="D526" s="77"/>
      <c r="E526" s="1"/>
      <c r="F526" s="2"/>
      <c r="G526" s="12"/>
      <c r="J526" s="3"/>
      <c r="N526" s="1"/>
      <c r="R526" s="139"/>
      <c r="S526" s="1"/>
      <c r="Z526" s="131"/>
      <c r="AA526" s="1"/>
    </row>
    <row r="527" spans="1:27" ht="15" customHeight="1">
      <c r="A527" s="1"/>
      <c r="D527" s="77"/>
      <c r="E527" s="1"/>
      <c r="F527" s="2"/>
      <c r="G527" s="12"/>
      <c r="J527" s="3"/>
      <c r="N527" s="1"/>
      <c r="R527" s="139"/>
      <c r="S527" s="1"/>
      <c r="Z527" s="131"/>
      <c r="AA527" s="1"/>
    </row>
    <row r="528" spans="1:27" ht="15" customHeight="1">
      <c r="A528" s="1"/>
      <c r="D528" s="77"/>
      <c r="E528" s="1"/>
      <c r="F528" s="2"/>
      <c r="G528" s="12"/>
      <c r="J528" s="3"/>
      <c r="N528" s="1"/>
      <c r="R528" s="139"/>
      <c r="S528" s="1"/>
      <c r="Z528" s="131"/>
      <c r="AA528" s="1"/>
    </row>
    <row r="529" spans="1:27" ht="15" customHeight="1">
      <c r="A529" s="1"/>
      <c r="D529" s="77"/>
      <c r="E529" s="1"/>
      <c r="F529" s="2"/>
      <c r="G529" s="12"/>
      <c r="J529" s="3"/>
      <c r="N529" s="1"/>
      <c r="R529" s="139"/>
      <c r="S529" s="1"/>
      <c r="Z529" s="131"/>
      <c r="AA529" s="1"/>
    </row>
    <row r="530" spans="1:27" ht="15" customHeight="1">
      <c r="A530" s="1"/>
      <c r="D530" s="77"/>
      <c r="E530" s="1"/>
      <c r="F530" s="2"/>
      <c r="G530" s="12"/>
      <c r="J530" s="3"/>
      <c r="N530" s="1"/>
      <c r="R530" s="139"/>
      <c r="S530" s="1"/>
      <c r="Z530" s="131"/>
      <c r="AA530" s="1"/>
    </row>
    <row r="531" spans="1:27" ht="15" customHeight="1">
      <c r="A531" s="1"/>
      <c r="D531" s="77"/>
      <c r="E531" s="1"/>
      <c r="F531" s="2"/>
      <c r="G531" s="12"/>
      <c r="J531" s="3"/>
      <c r="N531" s="1"/>
      <c r="R531" s="139"/>
      <c r="S531" s="1"/>
      <c r="Z531" s="131"/>
      <c r="AA531" s="1"/>
    </row>
    <row r="532" spans="1:27" ht="15" customHeight="1">
      <c r="A532" s="1"/>
      <c r="D532" s="77"/>
      <c r="E532" s="1"/>
      <c r="F532" s="2"/>
      <c r="G532" s="12"/>
      <c r="J532" s="3"/>
      <c r="N532" s="1"/>
      <c r="R532" s="139"/>
      <c r="S532" s="1"/>
      <c r="Z532" s="131"/>
      <c r="AA532" s="1"/>
    </row>
    <row r="533" spans="1:27" ht="15" customHeight="1">
      <c r="A533" s="1"/>
      <c r="D533" s="77"/>
      <c r="E533" s="1"/>
      <c r="F533" s="2"/>
      <c r="G533" s="12"/>
      <c r="J533" s="3"/>
      <c r="N533" s="1"/>
      <c r="R533" s="139"/>
      <c r="S533" s="1"/>
      <c r="Z533" s="131"/>
      <c r="AA533" s="1"/>
    </row>
    <row r="534" spans="1:27" ht="15" customHeight="1">
      <c r="A534" s="1"/>
      <c r="D534" s="77"/>
      <c r="E534" s="1"/>
      <c r="F534" s="2"/>
      <c r="G534" s="12"/>
      <c r="J534" s="3"/>
      <c r="N534" s="1"/>
      <c r="R534" s="139"/>
      <c r="S534" s="1"/>
      <c r="Z534" s="131"/>
      <c r="AA534" s="1"/>
    </row>
    <row r="535" spans="1:27" ht="15" customHeight="1">
      <c r="A535" s="1"/>
      <c r="D535" s="77"/>
      <c r="E535" s="1"/>
      <c r="F535" s="2"/>
      <c r="G535" s="12"/>
      <c r="J535" s="3"/>
      <c r="N535" s="1"/>
      <c r="R535" s="139"/>
      <c r="S535" s="1"/>
      <c r="Z535" s="131"/>
      <c r="AA535" s="1"/>
    </row>
    <row r="536" spans="1:27" ht="15" customHeight="1">
      <c r="A536" s="1"/>
      <c r="D536" s="77"/>
      <c r="E536" s="1"/>
      <c r="F536" s="2"/>
      <c r="G536" s="12"/>
      <c r="J536" s="3"/>
      <c r="N536" s="1"/>
      <c r="R536" s="139"/>
      <c r="S536" s="1"/>
      <c r="Z536" s="131"/>
      <c r="AA536" s="1"/>
    </row>
    <row r="537" spans="1:27" ht="15" customHeight="1">
      <c r="A537" s="1"/>
      <c r="D537" s="77"/>
      <c r="E537" s="1"/>
      <c r="F537" s="2"/>
      <c r="G537" s="12"/>
      <c r="J537" s="3"/>
      <c r="N537" s="1"/>
      <c r="R537" s="139"/>
      <c r="S537" s="1"/>
      <c r="Z537" s="131"/>
      <c r="AA537" s="1"/>
    </row>
    <row r="538" spans="1:27" ht="15" customHeight="1">
      <c r="A538" s="1"/>
      <c r="D538" s="77"/>
      <c r="E538" s="1"/>
      <c r="F538" s="2"/>
      <c r="G538" s="12"/>
      <c r="J538" s="3"/>
      <c r="N538" s="1"/>
      <c r="R538" s="139"/>
      <c r="S538" s="1"/>
      <c r="Z538" s="131"/>
      <c r="AA538" s="1"/>
    </row>
    <row r="539" spans="1:27" ht="15" customHeight="1">
      <c r="A539" s="1"/>
      <c r="D539" s="77"/>
      <c r="E539" s="1"/>
      <c r="F539" s="2"/>
      <c r="G539" s="12"/>
      <c r="J539" s="3"/>
      <c r="N539" s="1"/>
      <c r="R539" s="139"/>
      <c r="S539" s="1"/>
      <c r="Z539" s="131"/>
      <c r="AA539" s="1"/>
    </row>
    <row r="540" spans="1:27" ht="15" customHeight="1">
      <c r="A540" s="1"/>
      <c r="D540" s="77"/>
      <c r="E540" s="1"/>
      <c r="F540" s="2"/>
      <c r="G540" s="12"/>
      <c r="J540" s="3"/>
      <c r="N540" s="1"/>
      <c r="R540" s="139"/>
      <c r="S540" s="1"/>
      <c r="Z540" s="131"/>
      <c r="AA540" s="1"/>
    </row>
    <row r="541" spans="1:27" ht="15" customHeight="1">
      <c r="A541" s="1"/>
      <c r="D541" s="77"/>
      <c r="E541" s="1"/>
      <c r="F541" s="2"/>
      <c r="G541" s="12"/>
      <c r="J541" s="3"/>
      <c r="N541" s="1"/>
      <c r="R541" s="139"/>
      <c r="S541" s="1"/>
      <c r="Z541" s="131"/>
      <c r="AA541" s="1"/>
    </row>
    <row r="542" spans="1:27" ht="15" customHeight="1">
      <c r="A542" s="1"/>
      <c r="D542" s="77"/>
      <c r="E542" s="1"/>
      <c r="F542" s="2"/>
      <c r="G542" s="12"/>
      <c r="J542" s="3"/>
      <c r="N542" s="1"/>
      <c r="R542" s="139"/>
      <c r="S542" s="1"/>
      <c r="Z542" s="131"/>
      <c r="AA542" s="1"/>
    </row>
    <row r="543" spans="1:27" ht="15" customHeight="1">
      <c r="A543" s="1"/>
      <c r="D543" s="77"/>
      <c r="E543" s="1"/>
      <c r="F543" s="2"/>
      <c r="G543" s="12"/>
      <c r="J543" s="3"/>
      <c r="N543" s="1"/>
      <c r="R543" s="139"/>
      <c r="S543" s="1"/>
      <c r="Z543" s="131"/>
      <c r="AA543" s="1"/>
    </row>
    <row r="544" spans="1:27" ht="15" customHeight="1">
      <c r="A544" s="1"/>
      <c r="D544" s="77"/>
      <c r="E544" s="1"/>
      <c r="F544" s="2"/>
      <c r="G544" s="12"/>
      <c r="J544" s="3"/>
      <c r="N544" s="1"/>
      <c r="R544" s="139"/>
      <c r="S544" s="1"/>
      <c r="Z544" s="131"/>
      <c r="AA544" s="1"/>
    </row>
    <row r="545" spans="1:27" ht="15" customHeight="1">
      <c r="A545" s="1"/>
      <c r="D545" s="77"/>
      <c r="E545" s="1"/>
      <c r="F545" s="2"/>
      <c r="G545" s="12"/>
      <c r="J545" s="3"/>
      <c r="N545" s="1"/>
      <c r="R545" s="139"/>
      <c r="S545" s="1"/>
      <c r="Z545" s="131"/>
      <c r="AA545" s="1"/>
    </row>
    <row r="546" spans="1:27" ht="15" customHeight="1">
      <c r="A546" s="1"/>
      <c r="D546" s="77"/>
      <c r="E546" s="1"/>
      <c r="F546" s="2"/>
      <c r="G546" s="12"/>
      <c r="J546" s="3"/>
      <c r="N546" s="1"/>
      <c r="R546" s="139"/>
      <c r="S546" s="1"/>
      <c r="Z546" s="131"/>
      <c r="AA546" s="1"/>
    </row>
    <row r="547" spans="1:27" ht="15" customHeight="1">
      <c r="A547" s="1"/>
      <c r="D547" s="77"/>
      <c r="E547" s="1"/>
      <c r="F547" s="2"/>
      <c r="G547" s="12"/>
      <c r="J547" s="3"/>
      <c r="N547" s="1"/>
      <c r="R547" s="139"/>
      <c r="S547" s="1"/>
      <c r="Z547" s="131"/>
      <c r="AA547" s="1"/>
    </row>
    <row r="548" spans="1:27" ht="15" customHeight="1">
      <c r="A548" s="1"/>
      <c r="D548" s="77"/>
      <c r="E548" s="1"/>
      <c r="F548" s="2"/>
      <c r="G548" s="12"/>
      <c r="J548" s="3"/>
      <c r="N548" s="1"/>
      <c r="R548" s="139"/>
      <c r="S548" s="1"/>
      <c r="Z548" s="131"/>
      <c r="AA548" s="1"/>
    </row>
    <row r="549" spans="1:27" ht="15" customHeight="1">
      <c r="A549" s="1"/>
      <c r="D549" s="77"/>
      <c r="E549" s="1"/>
      <c r="F549" s="2"/>
      <c r="G549" s="12"/>
      <c r="J549" s="3"/>
      <c r="N549" s="1"/>
      <c r="R549" s="139"/>
      <c r="S549" s="1"/>
      <c r="Z549" s="131"/>
      <c r="AA549" s="1"/>
    </row>
    <row r="550" spans="1:27" ht="15" customHeight="1">
      <c r="A550" s="1"/>
      <c r="D550" s="77"/>
      <c r="E550" s="1"/>
      <c r="F550" s="2"/>
      <c r="G550" s="12"/>
      <c r="J550" s="3"/>
      <c r="N550" s="1"/>
      <c r="R550" s="139"/>
      <c r="S550" s="1"/>
      <c r="Z550" s="131"/>
      <c r="AA550" s="1"/>
    </row>
    <row r="551" spans="1:27" ht="15" customHeight="1">
      <c r="A551" s="1"/>
      <c r="D551" s="77"/>
      <c r="E551" s="1"/>
      <c r="F551" s="2"/>
      <c r="G551" s="12"/>
      <c r="J551" s="3"/>
      <c r="N551" s="1"/>
      <c r="R551" s="139"/>
      <c r="S551" s="1"/>
      <c r="Z551" s="131"/>
      <c r="AA551" s="1"/>
    </row>
    <row r="552" spans="1:27" ht="15" customHeight="1">
      <c r="A552" s="1"/>
      <c r="D552" s="77"/>
      <c r="E552" s="1"/>
      <c r="F552" s="2"/>
      <c r="G552" s="12"/>
      <c r="J552" s="3"/>
      <c r="N552" s="1"/>
      <c r="R552" s="139"/>
      <c r="S552" s="1"/>
      <c r="Z552" s="131"/>
      <c r="AA552" s="1"/>
    </row>
    <row r="553" spans="1:27" ht="15" customHeight="1">
      <c r="A553" s="1"/>
      <c r="D553" s="77"/>
      <c r="E553" s="1"/>
      <c r="F553" s="2"/>
      <c r="G553" s="12"/>
      <c r="J553" s="3"/>
      <c r="N553" s="1"/>
      <c r="R553" s="139"/>
      <c r="S553" s="1"/>
      <c r="Z553" s="131"/>
      <c r="AA553" s="1"/>
    </row>
    <row r="554" spans="1:27" ht="15" customHeight="1">
      <c r="A554" s="1"/>
      <c r="D554" s="77"/>
      <c r="E554" s="1"/>
      <c r="F554" s="2"/>
      <c r="G554" s="12"/>
      <c r="J554" s="3"/>
      <c r="N554" s="1"/>
      <c r="R554" s="139"/>
      <c r="S554" s="1"/>
      <c r="Z554" s="131"/>
      <c r="AA554" s="1"/>
    </row>
    <row r="555" spans="1:27" ht="15" customHeight="1">
      <c r="A555" s="1"/>
      <c r="D555" s="77"/>
      <c r="E555" s="1"/>
      <c r="F555" s="2"/>
      <c r="G555" s="12"/>
      <c r="J555" s="3"/>
      <c r="N555" s="1"/>
      <c r="R555" s="139"/>
      <c r="S555" s="1"/>
      <c r="Z555" s="131"/>
      <c r="AA555" s="1"/>
    </row>
    <row r="556" spans="1:27" ht="15" customHeight="1">
      <c r="A556" s="1"/>
      <c r="D556" s="77"/>
      <c r="E556" s="1"/>
      <c r="F556" s="2"/>
      <c r="G556" s="12"/>
      <c r="J556" s="3"/>
      <c r="N556" s="1"/>
      <c r="R556" s="139"/>
      <c r="S556" s="1"/>
      <c r="Z556" s="131"/>
      <c r="AA556" s="1"/>
    </row>
    <row r="557" spans="1:27" ht="15" customHeight="1">
      <c r="A557" s="1"/>
      <c r="D557" s="77"/>
      <c r="E557" s="1"/>
      <c r="F557" s="2"/>
      <c r="G557" s="12"/>
      <c r="J557" s="3"/>
      <c r="N557" s="1"/>
      <c r="R557" s="139"/>
      <c r="S557" s="1"/>
      <c r="Z557" s="131"/>
      <c r="AA557" s="1"/>
    </row>
    <row r="558" spans="1:27" ht="15" customHeight="1">
      <c r="A558" s="1"/>
      <c r="D558" s="77"/>
      <c r="E558" s="1"/>
      <c r="F558" s="2"/>
      <c r="G558" s="12"/>
      <c r="J558" s="3"/>
      <c r="N558" s="1"/>
      <c r="R558" s="139"/>
      <c r="S558" s="1"/>
      <c r="Z558" s="131"/>
      <c r="AA558" s="1"/>
    </row>
    <row r="559" spans="1:27" ht="15" customHeight="1">
      <c r="A559" s="1"/>
      <c r="D559" s="77"/>
      <c r="E559" s="1"/>
      <c r="F559" s="2"/>
      <c r="G559" s="12"/>
      <c r="J559" s="3"/>
      <c r="N559" s="1"/>
      <c r="R559" s="139"/>
      <c r="S559" s="1"/>
      <c r="Z559" s="131"/>
      <c r="AA559" s="1"/>
    </row>
    <row r="560" spans="1:27" ht="15" customHeight="1">
      <c r="A560" s="1"/>
      <c r="D560" s="77"/>
      <c r="E560" s="1"/>
      <c r="F560" s="2"/>
      <c r="G560" s="12"/>
      <c r="J560" s="3"/>
      <c r="N560" s="1"/>
      <c r="R560" s="139"/>
      <c r="S560" s="1"/>
      <c r="Z560" s="131"/>
      <c r="AA560" s="1"/>
    </row>
    <row r="561" spans="1:27" ht="15" customHeight="1">
      <c r="A561" s="1"/>
      <c r="D561" s="77"/>
      <c r="E561" s="1"/>
      <c r="F561" s="2"/>
      <c r="G561" s="12"/>
      <c r="J561" s="3"/>
      <c r="N561" s="1"/>
      <c r="R561" s="139"/>
      <c r="S561" s="1"/>
      <c r="Z561" s="131"/>
      <c r="AA561" s="1"/>
    </row>
    <row r="562" spans="1:27" ht="15" customHeight="1">
      <c r="A562" s="1"/>
      <c r="D562" s="77"/>
      <c r="E562" s="1"/>
      <c r="F562" s="2"/>
      <c r="G562" s="12"/>
      <c r="J562" s="3"/>
      <c r="N562" s="1"/>
      <c r="R562" s="139"/>
      <c r="S562" s="1"/>
      <c r="Z562" s="131"/>
      <c r="AA562" s="1"/>
    </row>
    <row r="563" spans="1:27" ht="15" customHeight="1">
      <c r="A563" s="1"/>
      <c r="D563" s="77"/>
      <c r="E563" s="1"/>
      <c r="F563" s="2"/>
      <c r="G563" s="12"/>
      <c r="J563" s="3"/>
      <c r="N563" s="1"/>
      <c r="R563" s="139"/>
      <c r="S563" s="1"/>
      <c r="Z563" s="131"/>
      <c r="AA563" s="1"/>
    </row>
    <row r="564" spans="1:27" ht="15" customHeight="1">
      <c r="A564" s="1"/>
      <c r="D564" s="77"/>
      <c r="E564" s="1"/>
      <c r="F564" s="2"/>
      <c r="G564" s="12"/>
      <c r="J564" s="3"/>
      <c r="N564" s="1"/>
      <c r="R564" s="139"/>
      <c r="S564" s="1"/>
      <c r="Z564" s="131"/>
      <c r="AA564" s="1"/>
    </row>
    <row r="565" spans="1:27" ht="15" customHeight="1">
      <c r="A565" s="1"/>
      <c r="D565" s="77"/>
      <c r="E565" s="1"/>
      <c r="F565" s="2"/>
      <c r="G565" s="12"/>
      <c r="J565" s="3"/>
      <c r="N565" s="1"/>
      <c r="R565" s="139"/>
      <c r="S565" s="1"/>
      <c r="Z565" s="131"/>
      <c r="AA565" s="1"/>
    </row>
    <row r="566" spans="1:27" ht="15" customHeight="1">
      <c r="A566" s="1"/>
      <c r="D566" s="77"/>
      <c r="E566" s="1"/>
      <c r="F566" s="2"/>
      <c r="G566" s="12"/>
      <c r="J566" s="3"/>
      <c r="N566" s="1"/>
      <c r="R566" s="139"/>
      <c r="S566" s="1"/>
      <c r="Z566" s="131"/>
      <c r="AA566" s="1"/>
    </row>
    <row r="567" spans="1:27" ht="15" customHeight="1">
      <c r="A567" s="1"/>
      <c r="D567" s="77"/>
      <c r="E567" s="1"/>
      <c r="F567" s="2"/>
      <c r="G567" s="12"/>
      <c r="J567" s="3"/>
      <c r="N567" s="1"/>
      <c r="R567" s="139"/>
      <c r="S567" s="1"/>
      <c r="Z567" s="131"/>
      <c r="AA567" s="1"/>
    </row>
    <row r="568" spans="1:27" ht="15" customHeight="1">
      <c r="A568" s="1"/>
      <c r="D568" s="77"/>
      <c r="E568" s="1"/>
      <c r="F568" s="2"/>
      <c r="G568" s="12"/>
      <c r="J568" s="3"/>
      <c r="N568" s="1"/>
      <c r="R568" s="139"/>
      <c r="S568" s="1"/>
      <c r="Z568" s="131"/>
      <c r="AA568" s="1"/>
    </row>
    <row r="569" spans="1:27" ht="15" customHeight="1">
      <c r="A569" s="1"/>
      <c r="D569" s="77"/>
      <c r="E569" s="1"/>
      <c r="F569" s="2"/>
      <c r="G569" s="12"/>
      <c r="J569" s="3"/>
      <c r="N569" s="1"/>
      <c r="R569" s="139"/>
      <c r="S569" s="1"/>
      <c r="Z569" s="131"/>
      <c r="AA569" s="1"/>
    </row>
    <row r="570" spans="1:27" ht="15" customHeight="1">
      <c r="A570" s="1"/>
      <c r="D570" s="77"/>
      <c r="E570" s="1"/>
      <c r="F570" s="2"/>
      <c r="G570" s="12"/>
      <c r="J570" s="3"/>
      <c r="N570" s="1"/>
      <c r="R570" s="139"/>
      <c r="S570" s="1"/>
      <c r="Z570" s="131"/>
      <c r="AA570" s="1"/>
    </row>
    <row r="571" spans="1:27" ht="15" customHeight="1">
      <c r="A571" s="1"/>
      <c r="D571" s="77"/>
      <c r="E571" s="1"/>
      <c r="F571" s="2"/>
      <c r="G571" s="12"/>
      <c r="J571" s="3"/>
      <c r="N571" s="1"/>
      <c r="R571" s="139"/>
      <c r="S571" s="1"/>
      <c r="Z571" s="131"/>
      <c r="AA571" s="1"/>
    </row>
    <row r="572" spans="1:27" ht="15" customHeight="1">
      <c r="A572" s="1"/>
      <c r="D572" s="77"/>
      <c r="E572" s="1"/>
      <c r="F572" s="2"/>
      <c r="G572" s="12"/>
      <c r="J572" s="3"/>
      <c r="N572" s="1"/>
      <c r="R572" s="139"/>
      <c r="S572" s="1"/>
      <c r="Z572" s="131"/>
      <c r="AA572" s="1"/>
    </row>
    <row r="573" spans="1:27" ht="15" customHeight="1">
      <c r="A573" s="1"/>
      <c r="D573" s="77"/>
      <c r="E573" s="1"/>
      <c r="F573" s="2"/>
      <c r="G573" s="12"/>
      <c r="J573" s="3"/>
      <c r="N573" s="1"/>
      <c r="R573" s="139"/>
      <c r="S573" s="1"/>
      <c r="Z573" s="131"/>
      <c r="AA573" s="1"/>
    </row>
    <row r="574" spans="1:27" ht="15" customHeight="1">
      <c r="A574" s="1"/>
      <c r="D574" s="77"/>
      <c r="E574" s="1"/>
      <c r="F574" s="2"/>
      <c r="G574" s="12"/>
      <c r="J574" s="3"/>
      <c r="N574" s="1"/>
      <c r="R574" s="139"/>
      <c r="S574" s="1"/>
      <c r="Z574" s="131"/>
      <c r="AA574" s="1"/>
    </row>
    <row r="575" spans="1:27" ht="15" customHeight="1">
      <c r="A575" s="1"/>
      <c r="D575" s="77"/>
      <c r="E575" s="1"/>
      <c r="F575" s="2"/>
      <c r="G575" s="12"/>
      <c r="J575" s="3"/>
      <c r="N575" s="1"/>
      <c r="R575" s="139"/>
      <c r="S575" s="1"/>
      <c r="Z575" s="131"/>
      <c r="AA575" s="1"/>
    </row>
    <row r="576" spans="1:27" ht="15" customHeight="1">
      <c r="A576" s="1"/>
      <c r="D576" s="77"/>
      <c r="E576" s="1"/>
      <c r="F576" s="2"/>
      <c r="G576" s="12"/>
      <c r="J576" s="3"/>
      <c r="N576" s="1"/>
      <c r="R576" s="139"/>
      <c r="S576" s="1"/>
      <c r="Z576" s="131"/>
      <c r="AA576" s="1"/>
    </row>
    <row r="577" spans="1:27" ht="15" customHeight="1">
      <c r="A577" s="1"/>
      <c r="D577" s="77"/>
      <c r="E577" s="1"/>
      <c r="F577" s="2"/>
      <c r="G577" s="12"/>
      <c r="J577" s="3"/>
      <c r="N577" s="1"/>
      <c r="R577" s="139"/>
      <c r="S577" s="1"/>
      <c r="Z577" s="131"/>
      <c r="AA577" s="1"/>
    </row>
    <row r="578" spans="1:27" ht="15" customHeight="1">
      <c r="A578" s="1"/>
      <c r="D578" s="77"/>
      <c r="E578" s="1"/>
      <c r="F578" s="2"/>
      <c r="G578" s="12"/>
      <c r="J578" s="3"/>
      <c r="N578" s="1"/>
      <c r="R578" s="139"/>
      <c r="S578" s="1"/>
      <c r="Z578" s="131"/>
      <c r="AA578" s="1"/>
    </row>
    <row r="579" spans="1:27" ht="15" customHeight="1">
      <c r="A579" s="1"/>
      <c r="D579" s="77"/>
      <c r="E579" s="1"/>
      <c r="F579" s="2"/>
      <c r="G579" s="12"/>
      <c r="J579" s="3"/>
      <c r="N579" s="1"/>
      <c r="R579" s="139"/>
      <c r="S579" s="1"/>
      <c r="Z579" s="131"/>
      <c r="AA579" s="1"/>
    </row>
    <row r="580" spans="1:27" ht="15" customHeight="1">
      <c r="A580" s="1"/>
      <c r="D580" s="77"/>
      <c r="E580" s="1"/>
      <c r="F580" s="2"/>
      <c r="G580" s="12"/>
      <c r="J580" s="3"/>
      <c r="N580" s="1"/>
      <c r="R580" s="139"/>
      <c r="S580" s="1"/>
      <c r="Z580" s="131"/>
      <c r="AA580" s="1"/>
    </row>
    <row r="581" spans="1:27" ht="15" customHeight="1">
      <c r="A581" s="1"/>
      <c r="D581" s="77"/>
      <c r="E581" s="1"/>
      <c r="F581" s="2"/>
      <c r="G581" s="12"/>
      <c r="J581" s="3"/>
      <c r="N581" s="1"/>
      <c r="R581" s="139"/>
      <c r="S581" s="1"/>
      <c r="Z581" s="131"/>
      <c r="AA581" s="1"/>
    </row>
    <row r="582" spans="1:27" ht="15" customHeight="1">
      <c r="A582" s="1"/>
      <c r="D582" s="77"/>
      <c r="E582" s="1"/>
      <c r="F582" s="2"/>
      <c r="G582" s="12"/>
      <c r="J582" s="3"/>
      <c r="N582" s="1"/>
      <c r="R582" s="139"/>
      <c r="S582" s="1"/>
      <c r="Z582" s="131"/>
      <c r="AA582" s="1"/>
    </row>
    <row r="583" spans="1:27" ht="15" customHeight="1">
      <c r="A583" s="1"/>
      <c r="D583" s="77"/>
      <c r="E583" s="1"/>
      <c r="F583" s="2"/>
      <c r="G583" s="12"/>
      <c r="J583" s="3"/>
      <c r="N583" s="1"/>
      <c r="R583" s="139"/>
      <c r="S583" s="1"/>
      <c r="Z583" s="131"/>
      <c r="AA583" s="1"/>
    </row>
    <row r="584" spans="1:27" ht="15" customHeight="1">
      <c r="A584" s="1"/>
      <c r="D584" s="77"/>
      <c r="E584" s="1"/>
      <c r="F584" s="2"/>
      <c r="G584" s="12"/>
      <c r="J584" s="3"/>
      <c r="N584" s="1"/>
      <c r="R584" s="139"/>
      <c r="S584" s="1"/>
      <c r="Z584" s="131"/>
      <c r="AA584" s="1"/>
    </row>
    <row r="585" spans="1:27" ht="15" customHeight="1">
      <c r="A585" s="1"/>
      <c r="D585" s="77"/>
      <c r="E585" s="1"/>
      <c r="F585" s="2"/>
      <c r="G585" s="12"/>
      <c r="J585" s="3"/>
      <c r="N585" s="1"/>
      <c r="R585" s="139"/>
      <c r="S585" s="1"/>
      <c r="Z585" s="131"/>
      <c r="AA585" s="1"/>
    </row>
    <row r="586" spans="1:27" ht="15" customHeight="1">
      <c r="A586" s="1"/>
      <c r="D586" s="77"/>
      <c r="E586" s="1"/>
      <c r="F586" s="2"/>
      <c r="G586" s="12"/>
      <c r="J586" s="3"/>
      <c r="N586" s="1"/>
      <c r="R586" s="139"/>
      <c r="S586" s="1"/>
      <c r="Z586" s="131"/>
      <c r="AA586" s="1"/>
    </row>
    <row r="587" spans="1:27" ht="15" customHeight="1">
      <c r="A587" s="1"/>
      <c r="D587" s="77"/>
      <c r="E587" s="1"/>
      <c r="F587" s="2"/>
      <c r="G587" s="12"/>
      <c r="J587" s="3"/>
      <c r="N587" s="1"/>
      <c r="R587" s="139"/>
      <c r="S587" s="1"/>
      <c r="Z587" s="131"/>
      <c r="AA587" s="1"/>
    </row>
    <row r="588" spans="1:27" ht="15" customHeight="1">
      <c r="A588" s="1"/>
      <c r="D588" s="77"/>
      <c r="E588" s="1"/>
      <c r="F588" s="2"/>
      <c r="G588" s="12"/>
      <c r="J588" s="3"/>
      <c r="N588" s="1"/>
      <c r="R588" s="139"/>
      <c r="S588" s="1"/>
      <c r="Z588" s="131"/>
      <c r="AA588" s="1"/>
    </row>
    <row r="589" spans="1:27" ht="15" customHeight="1">
      <c r="A589" s="1"/>
      <c r="D589" s="77"/>
      <c r="E589" s="1"/>
      <c r="F589" s="2"/>
      <c r="G589" s="12"/>
      <c r="J589" s="3"/>
      <c r="N589" s="1"/>
      <c r="R589" s="139"/>
      <c r="S589" s="1"/>
      <c r="Z589" s="131"/>
      <c r="AA589" s="1"/>
    </row>
    <row r="590" spans="1:27" ht="15" customHeight="1">
      <c r="A590" s="1"/>
      <c r="D590" s="77"/>
      <c r="E590" s="1"/>
      <c r="F590" s="2"/>
      <c r="G590" s="12"/>
      <c r="J590" s="3"/>
      <c r="N590" s="1"/>
      <c r="R590" s="139"/>
      <c r="S590" s="1"/>
      <c r="Z590" s="131"/>
      <c r="AA590" s="1"/>
    </row>
    <row r="591" spans="1:27" ht="15" customHeight="1">
      <c r="A591" s="1"/>
      <c r="D591" s="77"/>
      <c r="E591" s="1"/>
      <c r="F591" s="2"/>
      <c r="G591" s="12"/>
      <c r="J591" s="3"/>
      <c r="N591" s="1"/>
      <c r="R591" s="139"/>
      <c r="S591" s="1"/>
      <c r="Z591" s="131"/>
      <c r="AA591" s="1"/>
    </row>
    <row r="592" spans="1:27" ht="15" customHeight="1">
      <c r="A592" s="1"/>
      <c r="D592" s="77"/>
      <c r="E592" s="1"/>
      <c r="F592" s="2"/>
      <c r="G592" s="12"/>
      <c r="J592" s="3"/>
      <c r="N592" s="1"/>
      <c r="R592" s="139"/>
      <c r="S592" s="1"/>
      <c r="Z592" s="131"/>
      <c r="AA592" s="1"/>
    </row>
    <row r="593" spans="1:27" ht="15" customHeight="1">
      <c r="A593" s="1"/>
      <c r="D593" s="77"/>
      <c r="E593" s="1"/>
      <c r="F593" s="2"/>
      <c r="G593" s="12"/>
      <c r="J593" s="3"/>
      <c r="N593" s="1"/>
      <c r="R593" s="139"/>
      <c r="S593" s="1"/>
      <c r="Z593" s="131"/>
      <c r="AA593" s="1"/>
    </row>
    <row r="594" spans="1:27" ht="15" customHeight="1">
      <c r="A594" s="1"/>
      <c r="D594" s="77"/>
      <c r="E594" s="1"/>
      <c r="F594" s="2"/>
      <c r="G594" s="12"/>
      <c r="J594" s="3"/>
      <c r="N594" s="1"/>
      <c r="R594" s="139"/>
      <c r="S594" s="1"/>
      <c r="Z594" s="131"/>
      <c r="AA594" s="1"/>
    </row>
    <row r="595" spans="1:27" ht="15" customHeight="1">
      <c r="A595" s="1"/>
      <c r="D595" s="77"/>
      <c r="E595" s="1"/>
      <c r="F595" s="2"/>
      <c r="G595" s="12"/>
      <c r="J595" s="3"/>
      <c r="N595" s="1"/>
      <c r="R595" s="139"/>
      <c r="S595" s="1"/>
      <c r="Z595" s="131"/>
      <c r="AA595" s="1"/>
    </row>
    <row r="596" spans="1:27" ht="15" customHeight="1">
      <c r="A596" s="1"/>
      <c r="D596" s="77"/>
      <c r="E596" s="1"/>
      <c r="F596" s="2"/>
      <c r="G596" s="12"/>
      <c r="J596" s="3"/>
      <c r="N596" s="1"/>
      <c r="R596" s="139"/>
      <c r="S596" s="1"/>
      <c r="Z596" s="131"/>
      <c r="AA596" s="1"/>
    </row>
    <row r="597" spans="1:27" ht="15" customHeight="1">
      <c r="A597" s="1"/>
      <c r="D597" s="77"/>
      <c r="E597" s="1"/>
      <c r="F597" s="2"/>
      <c r="G597" s="12"/>
      <c r="J597" s="3"/>
      <c r="N597" s="1"/>
      <c r="R597" s="139"/>
      <c r="S597" s="1"/>
      <c r="Z597" s="131"/>
      <c r="AA597" s="1"/>
    </row>
    <row r="598" spans="1:27" ht="15" customHeight="1">
      <c r="A598" s="1"/>
      <c r="D598" s="77"/>
      <c r="E598" s="1"/>
      <c r="F598" s="2"/>
      <c r="G598" s="12"/>
      <c r="J598" s="3"/>
      <c r="N598" s="1"/>
      <c r="R598" s="139"/>
      <c r="S598" s="1"/>
      <c r="Z598" s="131"/>
      <c r="AA598" s="1"/>
    </row>
    <row r="599" spans="1:27" ht="15" customHeight="1">
      <c r="A599" s="1"/>
      <c r="D599" s="77"/>
      <c r="E599" s="1"/>
      <c r="F599" s="2"/>
      <c r="G599" s="12"/>
      <c r="J599" s="3"/>
      <c r="N599" s="1"/>
      <c r="R599" s="139"/>
      <c r="S599" s="1"/>
      <c r="Z599" s="131"/>
      <c r="AA599" s="1"/>
    </row>
    <row r="600" spans="1:27" ht="15" customHeight="1">
      <c r="A600" s="1"/>
      <c r="D600" s="77"/>
      <c r="E600" s="1"/>
      <c r="F600" s="2"/>
      <c r="G600" s="12"/>
      <c r="J600" s="3"/>
      <c r="N600" s="1"/>
      <c r="R600" s="139"/>
      <c r="S600" s="1"/>
      <c r="Z600" s="131"/>
      <c r="AA600" s="1"/>
    </row>
    <row r="601" spans="1:27" ht="15" customHeight="1">
      <c r="A601" s="1"/>
      <c r="D601" s="77"/>
      <c r="E601" s="1"/>
      <c r="F601" s="2"/>
      <c r="G601" s="12"/>
      <c r="J601" s="3"/>
      <c r="N601" s="1"/>
      <c r="R601" s="139"/>
      <c r="S601" s="1"/>
      <c r="Z601" s="131"/>
      <c r="AA601" s="1"/>
    </row>
    <row r="602" spans="1:27" ht="15" customHeight="1">
      <c r="A602" s="1"/>
      <c r="D602" s="77"/>
      <c r="E602" s="1"/>
      <c r="F602" s="2"/>
      <c r="G602" s="12"/>
      <c r="J602" s="3"/>
      <c r="N602" s="1"/>
      <c r="R602" s="139"/>
      <c r="S602" s="1"/>
      <c r="Z602" s="131"/>
      <c r="AA602" s="1"/>
    </row>
    <row r="603" spans="1:27" ht="15" customHeight="1">
      <c r="A603" s="1"/>
      <c r="D603" s="77"/>
      <c r="E603" s="1"/>
      <c r="F603" s="2"/>
      <c r="G603" s="12"/>
      <c r="J603" s="3"/>
      <c r="N603" s="1"/>
      <c r="R603" s="139"/>
      <c r="S603" s="1"/>
      <c r="Z603" s="131"/>
      <c r="AA603" s="1"/>
    </row>
    <row r="604" spans="1:27" ht="15" customHeight="1">
      <c r="A604" s="1"/>
      <c r="D604" s="77"/>
      <c r="E604" s="1"/>
      <c r="F604" s="2"/>
      <c r="G604" s="12"/>
      <c r="J604" s="3"/>
      <c r="N604" s="1"/>
      <c r="R604" s="139"/>
      <c r="S604" s="1"/>
      <c r="Z604" s="131"/>
      <c r="AA604" s="1"/>
    </row>
    <row r="605" spans="1:27" ht="15" customHeight="1">
      <c r="A605" s="1"/>
      <c r="D605" s="77"/>
      <c r="E605" s="1"/>
      <c r="F605" s="2"/>
      <c r="G605" s="12"/>
      <c r="J605" s="3"/>
      <c r="N605" s="1"/>
      <c r="R605" s="139"/>
      <c r="S605" s="1"/>
      <c r="Z605" s="131"/>
      <c r="AA605" s="1"/>
    </row>
    <row r="606" spans="1:27" ht="15" customHeight="1">
      <c r="A606" s="1"/>
      <c r="D606" s="77"/>
      <c r="E606" s="1"/>
      <c r="F606" s="2"/>
      <c r="G606" s="12"/>
      <c r="J606" s="3"/>
      <c r="N606" s="1"/>
      <c r="R606" s="139"/>
      <c r="S606" s="1"/>
      <c r="Z606" s="131"/>
      <c r="AA606" s="1"/>
    </row>
    <row r="607" spans="1:27" ht="15" customHeight="1">
      <c r="A607" s="1"/>
      <c r="D607" s="77"/>
      <c r="E607" s="1"/>
      <c r="F607" s="2"/>
      <c r="G607" s="12"/>
      <c r="J607" s="3"/>
      <c r="N607" s="1"/>
      <c r="R607" s="139"/>
      <c r="S607" s="1"/>
      <c r="Z607" s="131"/>
      <c r="AA607" s="1"/>
    </row>
    <row r="608" spans="1:27" ht="15" customHeight="1">
      <c r="A608" s="1"/>
      <c r="D608" s="77"/>
      <c r="E608" s="1"/>
      <c r="F608" s="2"/>
      <c r="G608" s="12"/>
      <c r="J608" s="3"/>
      <c r="N608" s="1"/>
      <c r="R608" s="139"/>
      <c r="S608" s="1"/>
      <c r="Z608" s="131"/>
      <c r="AA608" s="1"/>
    </row>
    <row r="609" spans="1:27" ht="15" customHeight="1">
      <c r="A609" s="1"/>
      <c r="D609" s="77"/>
      <c r="E609" s="1"/>
      <c r="F609" s="2"/>
      <c r="G609" s="12"/>
      <c r="J609" s="3"/>
      <c r="N609" s="1"/>
      <c r="R609" s="139"/>
      <c r="S609" s="1"/>
      <c r="Z609" s="131"/>
      <c r="AA609" s="1"/>
    </row>
    <row r="610" spans="1:27" ht="15" customHeight="1">
      <c r="A610" s="1"/>
      <c r="D610" s="77"/>
      <c r="E610" s="1"/>
      <c r="F610" s="2"/>
      <c r="G610" s="12"/>
      <c r="J610" s="3"/>
      <c r="N610" s="1"/>
      <c r="R610" s="139"/>
      <c r="S610" s="1"/>
      <c r="Z610" s="131"/>
      <c r="AA610" s="1"/>
    </row>
    <row r="611" spans="1:27" ht="15" customHeight="1">
      <c r="A611" s="1"/>
      <c r="D611" s="77"/>
      <c r="E611" s="1"/>
      <c r="F611" s="2"/>
      <c r="G611" s="12"/>
      <c r="J611" s="3"/>
      <c r="N611" s="1"/>
      <c r="R611" s="139"/>
      <c r="S611" s="1"/>
      <c r="Z611" s="131"/>
      <c r="AA611" s="1"/>
    </row>
    <row r="612" spans="1:27" ht="15" customHeight="1">
      <c r="A612" s="1"/>
      <c r="D612" s="77"/>
      <c r="E612" s="1"/>
      <c r="F612" s="2"/>
      <c r="G612" s="12"/>
      <c r="J612" s="3"/>
      <c r="N612" s="1"/>
      <c r="R612" s="139"/>
      <c r="S612" s="1"/>
      <c r="Z612" s="131"/>
      <c r="AA612" s="1"/>
    </row>
    <row r="613" spans="1:27" ht="15" customHeight="1">
      <c r="A613" s="1"/>
      <c r="D613" s="77"/>
      <c r="E613" s="1"/>
      <c r="F613" s="2"/>
      <c r="G613" s="12"/>
      <c r="J613" s="3"/>
      <c r="N613" s="1"/>
      <c r="R613" s="139"/>
      <c r="S613" s="1"/>
      <c r="Z613" s="131"/>
      <c r="AA613" s="1"/>
    </row>
    <row r="614" spans="1:27" ht="15" customHeight="1">
      <c r="A614" s="1"/>
      <c r="D614" s="77"/>
      <c r="E614" s="1"/>
      <c r="F614" s="2"/>
      <c r="G614" s="12"/>
      <c r="J614" s="3"/>
      <c r="N614" s="1"/>
      <c r="R614" s="139"/>
      <c r="S614" s="1"/>
      <c r="Z614" s="131"/>
      <c r="AA614" s="1"/>
    </row>
    <row r="615" spans="1:27" ht="15" customHeight="1">
      <c r="A615" s="1"/>
      <c r="D615" s="77"/>
      <c r="E615" s="1"/>
      <c r="F615" s="2"/>
      <c r="G615" s="12"/>
      <c r="J615" s="3"/>
      <c r="N615" s="1"/>
      <c r="R615" s="139"/>
      <c r="S615" s="1"/>
      <c r="Z615" s="131"/>
      <c r="AA615" s="1"/>
    </row>
    <row r="616" spans="1:27" ht="15" customHeight="1">
      <c r="A616" s="1"/>
      <c r="D616" s="77"/>
      <c r="E616" s="1"/>
      <c r="F616" s="2"/>
      <c r="G616" s="12"/>
      <c r="J616" s="3"/>
      <c r="N616" s="1"/>
      <c r="R616" s="139"/>
      <c r="S616" s="1"/>
      <c r="Z616" s="131"/>
      <c r="AA616" s="1"/>
    </row>
    <row r="617" spans="1:27" ht="15" customHeight="1">
      <c r="A617" s="1"/>
      <c r="D617" s="77"/>
      <c r="E617" s="1"/>
      <c r="F617" s="2"/>
      <c r="G617" s="12"/>
      <c r="J617" s="3"/>
      <c r="N617" s="1"/>
      <c r="R617" s="139"/>
      <c r="S617" s="1"/>
      <c r="Z617" s="131"/>
      <c r="AA617" s="1"/>
    </row>
    <row r="618" spans="1:27" ht="15" customHeight="1">
      <c r="A618" s="1"/>
      <c r="D618" s="77"/>
      <c r="E618" s="1"/>
      <c r="F618" s="2"/>
      <c r="G618" s="12"/>
      <c r="J618" s="3"/>
      <c r="N618" s="1"/>
      <c r="R618" s="139"/>
      <c r="S618" s="1"/>
      <c r="Z618" s="131"/>
      <c r="AA618" s="1"/>
    </row>
    <row r="619" spans="1:27" ht="15" customHeight="1">
      <c r="A619" s="1"/>
      <c r="D619" s="77"/>
      <c r="E619" s="1"/>
      <c r="F619" s="2"/>
      <c r="G619" s="12"/>
      <c r="J619" s="3"/>
      <c r="N619" s="1"/>
      <c r="R619" s="139"/>
      <c r="S619" s="1"/>
      <c r="Z619" s="131"/>
      <c r="AA619" s="1"/>
    </row>
    <row r="620" spans="1:27" ht="15" customHeight="1">
      <c r="A620" s="1"/>
      <c r="D620" s="77"/>
      <c r="E620" s="1"/>
      <c r="F620" s="2"/>
      <c r="G620" s="12"/>
      <c r="J620" s="3"/>
      <c r="N620" s="1"/>
      <c r="R620" s="139"/>
      <c r="S620" s="1"/>
      <c r="Z620" s="131"/>
      <c r="AA620" s="1"/>
    </row>
    <row r="621" spans="1:27" ht="15" customHeight="1">
      <c r="A621" s="1"/>
      <c r="D621" s="77"/>
      <c r="E621" s="1"/>
      <c r="F621" s="2"/>
      <c r="G621" s="12"/>
      <c r="J621" s="3"/>
      <c r="N621" s="1"/>
      <c r="R621" s="139"/>
      <c r="S621" s="1"/>
      <c r="Z621" s="131"/>
      <c r="AA621" s="1"/>
    </row>
    <row r="622" spans="1:27" ht="15" customHeight="1">
      <c r="A622" s="1"/>
      <c r="D622" s="77"/>
      <c r="E622" s="1"/>
      <c r="F622" s="2"/>
      <c r="G622" s="12"/>
      <c r="J622" s="3"/>
      <c r="N622" s="1"/>
      <c r="R622" s="139"/>
      <c r="S622" s="1"/>
      <c r="Z622" s="131"/>
      <c r="AA622" s="1"/>
    </row>
    <row r="623" spans="1:27" ht="15" customHeight="1">
      <c r="A623" s="1"/>
      <c r="D623" s="77"/>
      <c r="E623" s="1"/>
      <c r="F623" s="2"/>
      <c r="G623" s="12"/>
      <c r="J623" s="3"/>
      <c r="N623" s="1"/>
      <c r="R623" s="139"/>
      <c r="S623" s="1"/>
      <c r="Z623" s="131"/>
      <c r="AA623" s="1"/>
    </row>
    <row r="624" spans="1:27" ht="15" customHeight="1">
      <c r="A624" s="1"/>
      <c r="D624" s="77"/>
      <c r="E624" s="1"/>
      <c r="F624" s="2"/>
      <c r="G624" s="12"/>
      <c r="J624" s="3"/>
      <c r="N624" s="1"/>
      <c r="R624" s="139"/>
      <c r="S624" s="1"/>
      <c r="Z624" s="131"/>
      <c r="AA624" s="1"/>
    </row>
    <row r="625" spans="1:27" ht="15" customHeight="1">
      <c r="A625" s="1"/>
      <c r="D625" s="77"/>
      <c r="E625" s="1"/>
      <c r="F625" s="2"/>
      <c r="G625" s="12"/>
      <c r="J625" s="3"/>
      <c r="N625" s="1"/>
      <c r="R625" s="139"/>
      <c r="S625" s="1"/>
      <c r="Z625" s="131"/>
      <c r="AA625" s="1"/>
    </row>
    <row r="626" spans="1:27" ht="15" customHeight="1">
      <c r="A626" s="1"/>
      <c r="D626" s="77"/>
      <c r="E626" s="1"/>
      <c r="F626" s="2"/>
      <c r="G626" s="12"/>
      <c r="J626" s="3"/>
      <c r="N626" s="1"/>
      <c r="R626" s="139"/>
      <c r="S626" s="1"/>
      <c r="Z626" s="131"/>
      <c r="AA626" s="1"/>
    </row>
    <row r="627" spans="1:27" ht="15" customHeight="1">
      <c r="A627" s="1"/>
      <c r="D627" s="77"/>
      <c r="E627" s="1"/>
      <c r="F627" s="2"/>
      <c r="G627" s="12"/>
      <c r="J627" s="3"/>
      <c r="N627" s="1"/>
      <c r="R627" s="139"/>
      <c r="S627" s="1"/>
      <c r="Z627" s="131"/>
      <c r="AA627" s="1"/>
    </row>
    <row r="628" spans="1:27" ht="15" customHeight="1">
      <c r="A628" s="1"/>
      <c r="D628" s="77"/>
      <c r="E628" s="1"/>
      <c r="F628" s="2"/>
      <c r="G628" s="12"/>
      <c r="J628" s="3"/>
      <c r="N628" s="1"/>
      <c r="R628" s="139"/>
      <c r="S628" s="1"/>
      <c r="Z628" s="131"/>
      <c r="AA628" s="1"/>
    </row>
    <row r="629" spans="1:27" ht="15" customHeight="1">
      <c r="A629" s="1"/>
      <c r="D629" s="77"/>
      <c r="E629" s="1"/>
      <c r="F629" s="2"/>
      <c r="G629" s="12"/>
      <c r="J629" s="3"/>
      <c r="N629" s="1"/>
      <c r="R629" s="139"/>
      <c r="S629" s="1"/>
      <c r="Z629" s="131"/>
      <c r="AA629" s="1"/>
    </row>
    <row r="630" spans="1:27" ht="15" customHeight="1">
      <c r="A630" s="1"/>
      <c r="D630" s="77"/>
      <c r="E630" s="1"/>
      <c r="F630" s="2"/>
      <c r="G630" s="12"/>
      <c r="J630" s="3"/>
      <c r="N630" s="1"/>
      <c r="R630" s="139"/>
      <c r="S630" s="1"/>
      <c r="Z630" s="131"/>
      <c r="AA630" s="1"/>
    </row>
    <row r="631" spans="1:27" ht="15" customHeight="1">
      <c r="A631" s="1"/>
      <c r="D631" s="77"/>
      <c r="E631" s="1"/>
      <c r="F631" s="2"/>
      <c r="G631" s="12"/>
      <c r="J631" s="3"/>
      <c r="N631" s="1"/>
      <c r="R631" s="139"/>
      <c r="S631" s="1"/>
      <c r="Z631" s="131"/>
      <c r="AA631" s="1"/>
    </row>
    <row r="632" spans="1:27" ht="15" customHeight="1">
      <c r="A632" s="1"/>
      <c r="D632" s="77"/>
      <c r="E632" s="1"/>
      <c r="F632" s="2"/>
      <c r="G632" s="12"/>
      <c r="J632" s="3"/>
      <c r="N632" s="1"/>
      <c r="R632" s="139"/>
      <c r="S632" s="1"/>
      <c r="Z632" s="131"/>
      <c r="AA632" s="1"/>
    </row>
    <row r="633" spans="1:27" ht="15" customHeight="1">
      <c r="A633" s="1"/>
      <c r="D633" s="77"/>
      <c r="E633" s="1"/>
      <c r="F633" s="2"/>
      <c r="G633" s="12"/>
      <c r="J633" s="3"/>
      <c r="N633" s="1"/>
      <c r="R633" s="139"/>
      <c r="S633" s="1"/>
      <c r="Z633" s="131"/>
      <c r="AA633" s="1"/>
    </row>
    <row r="634" spans="1:27" ht="15" customHeight="1">
      <c r="A634" s="1"/>
      <c r="D634" s="77"/>
      <c r="E634" s="1"/>
      <c r="F634" s="2"/>
      <c r="G634" s="12"/>
      <c r="J634" s="3"/>
      <c r="N634" s="1"/>
      <c r="R634" s="139"/>
      <c r="S634" s="1"/>
      <c r="Z634" s="131"/>
      <c r="AA634" s="1"/>
    </row>
    <row r="635" spans="1:27" ht="15" customHeight="1">
      <c r="A635" s="1"/>
      <c r="D635" s="77"/>
      <c r="E635" s="1"/>
      <c r="F635" s="2"/>
      <c r="G635" s="12"/>
      <c r="J635" s="3"/>
      <c r="N635" s="1"/>
      <c r="R635" s="139"/>
      <c r="S635" s="1"/>
      <c r="Z635" s="131"/>
      <c r="AA635" s="1"/>
    </row>
    <row r="636" spans="1:27" ht="15" customHeight="1">
      <c r="A636" s="1"/>
      <c r="D636" s="77"/>
      <c r="E636" s="1"/>
      <c r="F636" s="2"/>
      <c r="G636" s="12"/>
      <c r="J636" s="3"/>
      <c r="N636" s="1"/>
      <c r="R636" s="139"/>
      <c r="S636" s="1"/>
      <c r="Z636" s="131"/>
      <c r="AA636" s="1"/>
    </row>
    <row r="637" spans="1:27" ht="15" customHeight="1">
      <c r="A637" s="1"/>
      <c r="D637" s="77"/>
      <c r="E637" s="1"/>
      <c r="F637" s="2"/>
      <c r="G637" s="12"/>
      <c r="J637" s="3"/>
      <c r="N637" s="1"/>
      <c r="R637" s="139"/>
      <c r="S637" s="1"/>
      <c r="Z637" s="131"/>
      <c r="AA637" s="1"/>
    </row>
    <row r="638" spans="1:27" ht="15" customHeight="1">
      <c r="A638" s="1"/>
      <c r="D638" s="77"/>
      <c r="E638" s="1"/>
      <c r="F638" s="2"/>
      <c r="G638" s="12"/>
      <c r="J638" s="3"/>
      <c r="N638" s="1"/>
      <c r="R638" s="139"/>
      <c r="S638" s="1"/>
      <c r="Z638" s="131"/>
      <c r="AA638" s="1"/>
    </row>
    <row r="639" spans="1:27" ht="15" customHeight="1">
      <c r="A639" s="1"/>
      <c r="D639" s="77"/>
      <c r="E639" s="1"/>
      <c r="F639" s="2"/>
      <c r="G639" s="12"/>
      <c r="J639" s="3"/>
      <c r="N639" s="1"/>
      <c r="R639" s="139"/>
      <c r="S639" s="1"/>
      <c r="Z639" s="131"/>
      <c r="AA639" s="1"/>
    </row>
    <row r="640" spans="1:27" ht="15" customHeight="1">
      <c r="A640" s="1"/>
      <c r="D640" s="77"/>
      <c r="E640" s="1"/>
      <c r="F640" s="2"/>
      <c r="G640" s="12"/>
      <c r="J640" s="3"/>
      <c r="N640" s="1"/>
      <c r="R640" s="139"/>
      <c r="S640" s="1"/>
      <c r="Z640" s="131"/>
      <c r="AA640" s="1"/>
    </row>
    <row r="641" spans="1:27" ht="15" customHeight="1">
      <c r="A641" s="1"/>
      <c r="D641" s="77"/>
      <c r="E641" s="1"/>
      <c r="F641" s="2"/>
      <c r="G641" s="12"/>
      <c r="J641" s="3"/>
      <c r="N641" s="1"/>
      <c r="R641" s="139"/>
      <c r="S641" s="1"/>
      <c r="Z641" s="131"/>
      <c r="AA641" s="1"/>
    </row>
    <row r="642" spans="1:27" ht="15" customHeight="1">
      <c r="A642" s="1"/>
      <c r="D642" s="77"/>
      <c r="E642" s="1"/>
      <c r="F642" s="2"/>
      <c r="G642" s="12"/>
      <c r="J642" s="3"/>
      <c r="N642" s="1"/>
      <c r="R642" s="139"/>
      <c r="S642" s="1"/>
      <c r="Z642" s="131"/>
      <c r="AA642" s="1"/>
    </row>
    <row r="643" spans="1:27" ht="15" customHeight="1">
      <c r="A643" s="1"/>
      <c r="D643" s="77"/>
      <c r="E643" s="1"/>
      <c r="F643" s="2"/>
      <c r="G643" s="12"/>
      <c r="J643" s="3"/>
      <c r="N643" s="1"/>
      <c r="R643" s="139"/>
      <c r="S643" s="1"/>
      <c r="Z643" s="131"/>
      <c r="AA643" s="1"/>
    </row>
    <row r="644" spans="1:27" ht="15" customHeight="1">
      <c r="A644" s="1"/>
      <c r="D644" s="77"/>
      <c r="E644" s="1"/>
      <c r="F644" s="2"/>
      <c r="G644" s="12"/>
      <c r="J644" s="3"/>
      <c r="N644" s="1"/>
      <c r="R644" s="139"/>
      <c r="S644" s="1"/>
      <c r="Z644" s="131"/>
      <c r="AA644" s="1"/>
    </row>
    <row r="645" spans="1:27" ht="15" customHeight="1">
      <c r="A645" s="1"/>
      <c r="D645" s="77"/>
      <c r="E645" s="1"/>
      <c r="F645" s="2"/>
      <c r="G645" s="12"/>
      <c r="J645" s="3"/>
      <c r="N645" s="1"/>
      <c r="R645" s="139"/>
      <c r="S645" s="1"/>
      <c r="Z645" s="131"/>
      <c r="AA645" s="1"/>
    </row>
    <row r="646" spans="1:27" ht="15" customHeight="1">
      <c r="A646" s="1"/>
      <c r="D646" s="77"/>
      <c r="E646" s="1"/>
      <c r="F646" s="2"/>
      <c r="G646" s="12"/>
      <c r="J646" s="3"/>
      <c r="N646" s="1"/>
      <c r="R646" s="139"/>
      <c r="S646" s="1"/>
      <c r="Z646" s="131"/>
      <c r="AA646" s="1"/>
    </row>
    <row r="647" spans="1:27" ht="15" customHeight="1">
      <c r="A647" s="1"/>
      <c r="D647" s="77"/>
      <c r="E647" s="1"/>
      <c r="F647" s="2"/>
      <c r="G647" s="12"/>
      <c r="J647" s="3"/>
      <c r="N647" s="1"/>
      <c r="R647" s="139"/>
      <c r="S647" s="1"/>
      <c r="Z647" s="131"/>
      <c r="AA647" s="1"/>
    </row>
    <row r="648" spans="1:27" ht="15" customHeight="1">
      <c r="A648" s="1"/>
      <c r="D648" s="77"/>
      <c r="E648" s="1"/>
      <c r="F648" s="2"/>
      <c r="G648" s="12"/>
      <c r="J648" s="3"/>
      <c r="N648" s="1"/>
      <c r="R648" s="139"/>
      <c r="S648" s="1"/>
      <c r="Z648" s="131"/>
      <c r="AA648" s="1"/>
    </row>
    <row r="649" spans="1:27" ht="15" customHeight="1">
      <c r="A649" s="1"/>
      <c r="D649" s="77"/>
      <c r="E649" s="1"/>
      <c r="F649" s="2"/>
      <c r="G649" s="12"/>
      <c r="J649" s="3"/>
      <c r="N649" s="1"/>
      <c r="R649" s="139"/>
      <c r="S649" s="1"/>
      <c r="Z649" s="131"/>
      <c r="AA649" s="1"/>
    </row>
    <row r="650" spans="1:27" ht="15" customHeight="1">
      <c r="A650" s="1"/>
      <c r="D650" s="77"/>
      <c r="E650" s="1"/>
      <c r="F650" s="2"/>
      <c r="G650" s="12"/>
      <c r="J650" s="3"/>
      <c r="N650" s="1"/>
      <c r="R650" s="139"/>
      <c r="S650" s="1"/>
      <c r="Z650" s="131"/>
      <c r="AA650" s="1"/>
    </row>
    <row r="651" spans="1:27" ht="15" customHeight="1">
      <c r="A651" s="1"/>
      <c r="D651" s="77"/>
      <c r="E651" s="1"/>
      <c r="F651" s="2"/>
      <c r="G651" s="12"/>
      <c r="J651" s="3"/>
      <c r="N651" s="1"/>
      <c r="R651" s="139"/>
      <c r="S651" s="1"/>
      <c r="Z651" s="131"/>
      <c r="AA651" s="1"/>
    </row>
    <row r="652" spans="1:27" ht="15" customHeight="1">
      <c r="A652" s="1"/>
      <c r="D652" s="77"/>
      <c r="E652" s="1"/>
      <c r="F652" s="2"/>
      <c r="G652" s="12"/>
      <c r="J652" s="3"/>
      <c r="N652" s="1"/>
      <c r="R652" s="139"/>
      <c r="S652" s="1"/>
      <c r="Z652" s="131"/>
      <c r="AA652" s="1"/>
    </row>
    <row r="653" spans="1:27" ht="15" customHeight="1">
      <c r="A653" s="1"/>
      <c r="D653" s="77"/>
      <c r="E653" s="1"/>
      <c r="F653" s="2"/>
      <c r="G653" s="12"/>
      <c r="J653" s="3"/>
      <c r="N653" s="1"/>
      <c r="R653" s="139"/>
      <c r="S653" s="1"/>
      <c r="Z653" s="131"/>
      <c r="AA653" s="1"/>
    </row>
    <row r="654" spans="1:27" ht="15" customHeight="1">
      <c r="A654" s="1"/>
      <c r="D654" s="77"/>
      <c r="E654" s="1"/>
      <c r="F654" s="2"/>
      <c r="G654" s="12"/>
      <c r="J654" s="3"/>
      <c r="N654" s="1"/>
      <c r="R654" s="139"/>
      <c r="S654" s="1"/>
      <c r="Z654" s="131"/>
      <c r="AA654" s="1"/>
    </row>
    <row r="655" spans="1:27" ht="15" customHeight="1">
      <c r="A655" s="1"/>
      <c r="D655" s="77"/>
      <c r="E655" s="1"/>
      <c r="F655" s="2"/>
      <c r="G655" s="12"/>
      <c r="J655" s="3"/>
      <c r="N655" s="1"/>
      <c r="R655" s="139"/>
      <c r="S655" s="1"/>
      <c r="Z655" s="131"/>
      <c r="AA655" s="1"/>
    </row>
    <row r="656" spans="1:27" ht="15" customHeight="1">
      <c r="A656" s="1"/>
      <c r="D656" s="77"/>
      <c r="E656" s="1"/>
      <c r="F656" s="2"/>
      <c r="G656" s="12"/>
      <c r="J656" s="3"/>
      <c r="N656" s="1"/>
      <c r="R656" s="139"/>
      <c r="S656" s="1"/>
      <c r="Z656" s="131"/>
      <c r="AA656" s="1"/>
    </row>
    <row r="657" spans="1:27" ht="15" customHeight="1">
      <c r="A657" s="1"/>
      <c r="D657" s="77"/>
      <c r="E657" s="1"/>
      <c r="F657" s="2"/>
      <c r="G657" s="12"/>
      <c r="J657" s="3"/>
      <c r="N657" s="1"/>
      <c r="R657" s="139"/>
      <c r="S657" s="1"/>
      <c r="Z657" s="131"/>
      <c r="AA657" s="1"/>
    </row>
    <row r="658" spans="1:27" ht="15" customHeight="1">
      <c r="A658" s="1"/>
      <c r="D658" s="77"/>
      <c r="E658" s="1"/>
      <c r="F658" s="2"/>
      <c r="G658" s="12"/>
      <c r="J658" s="3"/>
      <c r="N658" s="1"/>
      <c r="R658" s="139"/>
      <c r="S658" s="1"/>
      <c r="Z658" s="131"/>
      <c r="AA658" s="1"/>
    </row>
    <row r="659" spans="1:27" ht="15" customHeight="1">
      <c r="A659" s="1"/>
      <c r="D659" s="77"/>
      <c r="E659" s="1"/>
      <c r="F659" s="2"/>
      <c r="G659" s="12"/>
      <c r="J659" s="3"/>
      <c r="N659" s="1"/>
      <c r="R659" s="139"/>
      <c r="S659" s="1"/>
      <c r="Z659" s="131"/>
      <c r="AA659" s="1"/>
    </row>
    <row r="660" spans="1:27" ht="15" customHeight="1">
      <c r="A660" s="1"/>
      <c r="D660" s="77"/>
      <c r="E660" s="1"/>
      <c r="F660" s="2"/>
      <c r="G660" s="12"/>
      <c r="J660" s="3"/>
      <c r="N660" s="1"/>
      <c r="R660" s="139"/>
      <c r="S660" s="1"/>
      <c r="Z660" s="131"/>
      <c r="AA660" s="1"/>
    </row>
    <row r="661" spans="1:27" ht="15" customHeight="1">
      <c r="A661" s="1"/>
      <c r="D661" s="77"/>
      <c r="E661" s="1"/>
      <c r="F661" s="2"/>
      <c r="G661" s="12"/>
      <c r="J661" s="3"/>
      <c r="N661" s="1"/>
      <c r="R661" s="139"/>
      <c r="S661" s="1"/>
      <c r="Z661" s="131"/>
      <c r="AA661" s="1"/>
    </row>
    <row r="662" spans="1:27" ht="15" customHeight="1">
      <c r="A662" s="1"/>
      <c r="D662" s="77"/>
      <c r="E662" s="1"/>
      <c r="F662" s="2"/>
      <c r="G662" s="12"/>
      <c r="J662" s="3"/>
      <c r="N662" s="1"/>
      <c r="R662" s="139"/>
      <c r="S662" s="1"/>
      <c r="Z662" s="131"/>
      <c r="AA662" s="1"/>
    </row>
    <row r="663" spans="1:27" ht="15" customHeight="1">
      <c r="A663" s="1"/>
      <c r="D663" s="77"/>
      <c r="E663" s="1"/>
      <c r="F663" s="2"/>
      <c r="G663" s="12"/>
      <c r="J663" s="3"/>
      <c r="N663" s="1"/>
      <c r="R663" s="139"/>
      <c r="S663" s="1"/>
      <c r="Z663" s="131"/>
      <c r="AA663" s="1"/>
    </row>
    <row r="664" spans="1:27" ht="15" customHeight="1">
      <c r="A664" s="1"/>
      <c r="D664" s="77"/>
      <c r="E664" s="1"/>
      <c r="F664" s="2"/>
      <c r="G664" s="12"/>
      <c r="J664" s="3"/>
      <c r="N664" s="1"/>
      <c r="R664" s="139"/>
      <c r="S664" s="1"/>
      <c r="Z664" s="131"/>
      <c r="AA664" s="1"/>
    </row>
    <row r="665" spans="1:27" ht="15" customHeight="1">
      <c r="A665" s="1"/>
      <c r="D665" s="77"/>
      <c r="E665" s="1"/>
      <c r="F665" s="2"/>
      <c r="G665" s="12"/>
      <c r="J665" s="3"/>
      <c r="N665" s="1"/>
      <c r="R665" s="139"/>
      <c r="S665" s="1"/>
      <c r="Z665" s="131"/>
      <c r="AA665" s="1"/>
    </row>
    <row r="666" spans="1:27" ht="15" customHeight="1">
      <c r="A666" s="1"/>
      <c r="D666" s="77"/>
      <c r="E666" s="1"/>
      <c r="F666" s="2"/>
      <c r="G666" s="12"/>
      <c r="J666" s="3"/>
      <c r="N666" s="1"/>
      <c r="R666" s="139"/>
      <c r="S666" s="1"/>
      <c r="Z666" s="131"/>
      <c r="AA666" s="1"/>
    </row>
    <row r="667" spans="1:27" ht="15" customHeight="1">
      <c r="A667" s="1"/>
      <c r="D667" s="77"/>
      <c r="E667" s="1"/>
      <c r="F667" s="2"/>
      <c r="G667" s="12"/>
      <c r="J667" s="3"/>
      <c r="N667" s="1"/>
      <c r="R667" s="139"/>
      <c r="S667" s="1"/>
      <c r="Z667" s="131"/>
      <c r="AA667" s="1"/>
    </row>
    <row r="668" spans="1:27" ht="15" customHeight="1">
      <c r="A668" s="1"/>
      <c r="D668" s="77"/>
      <c r="E668" s="1"/>
      <c r="F668" s="2"/>
      <c r="G668" s="12"/>
      <c r="J668" s="3"/>
      <c r="N668" s="1"/>
      <c r="R668" s="139"/>
      <c r="S668" s="1"/>
      <c r="Z668" s="131"/>
      <c r="AA668" s="1"/>
    </row>
    <row r="669" spans="1:27" ht="15" customHeight="1">
      <c r="A669" s="1"/>
      <c r="D669" s="77"/>
      <c r="E669" s="1"/>
      <c r="F669" s="2"/>
      <c r="G669" s="12"/>
      <c r="J669" s="3"/>
      <c r="N669" s="1"/>
      <c r="R669" s="139"/>
      <c r="S669" s="1"/>
      <c r="Z669" s="131"/>
      <c r="AA669" s="1"/>
    </row>
    <row r="670" spans="1:27" ht="15" customHeight="1">
      <c r="A670" s="1"/>
      <c r="D670" s="77"/>
      <c r="E670" s="1"/>
      <c r="F670" s="2"/>
      <c r="G670" s="12"/>
      <c r="J670" s="3"/>
      <c r="N670" s="1"/>
      <c r="R670" s="139"/>
      <c r="S670" s="1"/>
      <c r="Z670" s="131"/>
      <c r="AA670" s="1"/>
    </row>
    <row r="671" spans="1:27" ht="15" customHeight="1">
      <c r="A671" s="1"/>
      <c r="D671" s="77"/>
      <c r="E671" s="1"/>
      <c r="F671" s="2"/>
      <c r="G671" s="12"/>
      <c r="J671" s="3"/>
      <c r="N671" s="1"/>
      <c r="R671" s="139"/>
      <c r="S671" s="1"/>
      <c r="Z671" s="131"/>
      <c r="AA671" s="1"/>
    </row>
    <row r="672" spans="1:27" ht="15" customHeight="1">
      <c r="A672" s="1"/>
      <c r="D672" s="77"/>
      <c r="E672" s="1"/>
      <c r="F672" s="2"/>
      <c r="G672" s="12"/>
      <c r="J672" s="3"/>
      <c r="N672" s="1"/>
      <c r="R672" s="139"/>
      <c r="S672" s="1"/>
      <c r="Z672" s="131"/>
      <c r="AA672" s="1"/>
    </row>
    <row r="673" spans="1:27" ht="15" customHeight="1">
      <c r="A673" s="1"/>
      <c r="D673" s="77"/>
      <c r="E673" s="1"/>
      <c r="F673" s="2"/>
      <c r="G673" s="12"/>
      <c r="J673" s="3"/>
      <c r="N673" s="1"/>
      <c r="R673" s="139"/>
      <c r="S673" s="1"/>
      <c r="Z673" s="131"/>
      <c r="AA673" s="1"/>
    </row>
    <row r="674" spans="1:27" ht="15" customHeight="1">
      <c r="A674" s="1"/>
      <c r="D674" s="77"/>
      <c r="E674" s="1"/>
      <c r="F674" s="2"/>
      <c r="G674" s="12"/>
      <c r="J674" s="3"/>
      <c r="N674" s="1"/>
      <c r="R674" s="139"/>
      <c r="S674" s="1"/>
      <c r="Z674" s="131"/>
      <c r="AA674" s="1"/>
    </row>
    <row r="675" spans="1:27" ht="15" customHeight="1">
      <c r="A675" s="1"/>
      <c r="D675" s="77"/>
      <c r="E675" s="1"/>
      <c r="F675" s="2"/>
      <c r="G675" s="12"/>
      <c r="J675" s="3"/>
      <c r="N675" s="1"/>
      <c r="R675" s="139"/>
      <c r="S675" s="1"/>
      <c r="Z675" s="131"/>
      <c r="AA675" s="1"/>
    </row>
    <row r="676" spans="1:27" ht="15" customHeight="1">
      <c r="A676" s="1"/>
      <c r="D676" s="77"/>
      <c r="E676" s="1"/>
      <c r="F676" s="2"/>
      <c r="G676" s="12"/>
      <c r="J676" s="3"/>
      <c r="N676" s="1"/>
      <c r="R676" s="139"/>
      <c r="S676" s="1"/>
      <c r="Z676" s="131"/>
      <c r="AA676" s="1"/>
    </row>
    <row r="677" spans="1:27" ht="15" customHeight="1">
      <c r="A677" s="1"/>
      <c r="D677" s="77"/>
      <c r="E677" s="1"/>
      <c r="F677" s="2"/>
      <c r="G677" s="12"/>
      <c r="J677" s="3"/>
      <c r="N677" s="1"/>
      <c r="R677" s="139"/>
      <c r="S677" s="1"/>
      <c r="Z677" s="131"/>
      <c r="AA677" s="1"/>
    </row>
    <row r="678" spans="1:27" ht="15" customHeight="1">
      <c r="A678" s="1"/>
      <c r="D678" s="77"/>
      <c r="E678" s="1"/>
      <c r="F678" s="2"/>
      <c r="G678" s="12"/>
      <c r="J678" s="3"/>
      <c r="N678" s="1"/>
      <c r="R678" s="139"/>
      <c r="S678" s="1"/>
      <c r="Z678" s="131"/>
      <c r="AA678" s="1"/>
    </row>
    <row r="679" spans="1:27" ht="15" customHeight="1">
      <c r="A679" s="1"/>
      <c r="D679" s="77"/>
      <c r="E679" s="1"/>
      <c r="F679" s="2"/>
      <c r="G679" s="12"/>
      <c r="J679" s="3"/>
      <c r="N679" s="1"/>
      <c r="R679" s="139"/>
      <c r="S679" s="1"/>
      <c r="Z679" s="131"/>
      <c r="AA679" s="1"/>
    </row>
    <row r="680" spans="1:27" ht="15" customHeight="1">
      <c r="A680" s="1"/>
      <c r="D680" s="77"/>
      <c r="E680" s="1"/>
      <c r="F680" s="2"/>
      <c r="G680" s="12"/>
      <c r="J680" s="3"/>
      <c r="N680" s="1"/>
      <c r="R680" s="139"/>
      <c r="S680" s="1"/>
      <c r="Z680" s="131"/>
      <c r="AA680" s="1"/>
    </row>
    <row r="681" spans="1:27" ht="15" customHeight="1">
      <c r="A681" s="1"/>
      <c r="D681" s="77"/>
      <c r="E681" s="1"/>
      <c r="F681" s="2"/>
      <c r="G681" s="12"/>
      <c r="J681" s="3"/>
      <c r="N681" s="1"/>
      <c r="R681" s="139"/>
      <c r="S681" s="1"/>
      <c r="Z681" s="131"/>
      <c r="AA681" s="1"/>
    </row>
    <row r="682" spans="1:27" ht="15" customHeight="1">
      <c r="A682" s="1"/>
      <c r="D682" s="77"/>
      <c r="E682" s="1"/>
      <c r="F682" s="2"/>
      <c r="G682" s="12"/>
      <c r="J682" s="3"/>
      <c r="N682" s="1"/>
      <c r="R682" s="139"/>
      <c r="S682" s="1"/>
      <c r="Z682" s="131"/>
      <c r="AA682" s="1"/>
    </row>
    <row r="683" spans="1:27" ht="15" customHeight="1">
      <c r="A683" s="1"/>
      <c r="D683" s="77"/>
      <c r="E683" s="1"/>
      <c r="F683" s="2"/>
      <c r="G683" s="12"/>
      <c r="J683" s="3"/>
      <c r="N683" s="1"/>
      <c r="R683" s="139"/>
      <c r="S683" s="1"/>
      <c r="Z683" s="131"/>
      <c r="AA683" s="1"/>
    </row>
    <row r="684" spans="1:27" ht="15" customHeight="1">
      <c r="A684" s="1"/>
      <c r="D684" s="77"/>
      <c r="E684" s="1"/>
      <c r="F684" s="2"/>
      <c r="G684" s="12"/>
      <c r="J684" s="3"/>
      <c r="N684" s="1"/>
      <c r="R684" s="139"/>
      <c r="S684" s="1"/>
      <c r="Z684" s="131"/>
      <c r="AA684" s="1"/>
    </row>
    <row r="685" spans="1:27" ht="15" customHeight="1">
      <c r="A685" s="1"/>
      <c r="D685" s="77"/>
      <c r="E685" s="1"/>
      <c r="F685" s="2"/>
      <c r="G685" s="12"/>
      <c r="J685" s="3"/>
      <c r="N685" s="1"/>
      <c r="R685" s="139"/>
      <c r="S685" s="1"/>
      <c r="Z685" s="131"/>
      <c r="AA685" s="1"/>
    </row>
    <row r="686" spans="1:27" ht="15" customHeight="1">
      <c r="A686" s="1"/>
      <c r="D686" s="77"/>
      <c r="E686" s="1"/>
      <c r="F686" s="2"/>
      <c r="G686" s="12"/>
      <c r="J686" s="3"/>
      <c r="N686" s="1"/>
      <c r="R686" s="139"/>
      <c r="S686" s="1"/>
      <c r="Z686" s="131"/>
      <c r="AA686" s="1"/>
    </row>
    <row r="687" spans="1:27" ht="15" customHeight="1">
      <c r="A687" s="1"/>
      <c r="D687" s="77"/>
      <c r="E687" s="1"/>
      <c r="F687" s="2"/>
      <c r="G687" s="12"/>
      <c r="J687" s="3"/>
      <c r="N687" s="1"/>
      <c r="R687" s="139"/>
      <c r="S687" s="1"/>
      <c r="Z687" s="131"/>
      <c r="AA687" s="1"/>
    </row>
    <row r="688" spans="1:27" ht="15" customHeight="1">
      <c r="A688" s="1"/>
      <c r="D688" s="77"/>
      <c r="E688" s="1"/>
      <c r="F688" s="2"/>
      <c r="G688" s="12"/>
      <c r="J688" s="3"/>
      <c r="N688" s="1"/>
      <c r="R688" s="139"/>
      <c r="S688" s="1"/>
      <c r="Z688" s="131"/>
      <c r="AA688" s="1"/>
    </row>
    <row r="689" spans="1:27" ht="15" customHeight="1">
      <c r="A689" s="1"/>
      <c r="D689" s="77"/>
      <c r="E689" s="1"/>
      <c r="F689" s="2"/>
      <c r="G689" s="12"/>
      <c r="J689" s="3"/>
      <c r="N689" s="1"/>
      <c r="R689" s="139"/>
      <c r="S689" s="1"/>
      <c r="Z689" s="131"/>
      <c r="AA689" s="1"/>
    </row>
    <row r="690" spans="1:27" ht="15" customHeight="1">
      <c r="A690" s="1"/>
      <c r="D690" s="77"/>
      <c r="E690" s="1"/>
      <c r="F690" s="2"/>
      <c r="G690" s="12"/>
      <c r="J690" s="3"/>
      <c r="N690" s="1"/>
      <c r="R690" s="139"/>
      <c r="S690" s="1"/>
      <c r="Z690" s="131"/>
      <c r="AA690" s="1"/>
    </row>
    <row r="691" spans="1:27" ht="15" customHeight="1">
      <c r="A691" s="1"/>
      <c r="D691" s="77"/>
      <c r="E691" s="1"/>
      <c r="F691" s="2"/>
      <c r="G691" s="12"/>
      <c r="J691" s="3"/>
      <c r="N691" s="1"/>
      <c r="R691" s="139"/>
      <c r="S691" s="1"/>
      <c r="Z691" s="131"/>
      <c r="AA691" s="1"/>
    </row>
    <row r="692" spans="1:27" ht="15" customHeight="1">
      <c r="A692" s="1"/>
      <c r="D692" s="77"/>
      <c r="E692" s="1"/>
      <c r="F692" s="2"/>
      <c r="G692" s="12"/>
      <c r="J692" s="3"/>
      <c r="N692" s="1"/>
      <c r="R692" s="139"/>
      <c r="S692" s="1"/>
      <c r="Z692" s="131"/>
      <c r="AA692" s="1"/>
    </row>
    <row r="693" spans="1:27" ht="15" customHeight="1">
      <c r="A693" s="1"/>
      <c r="D693" s="77"/>
      <c r="E693" s="1"/>
      <c r="F693" s="2"/>
      <c r="G693" s="12"/>
      <c r="J693" s="3"/>
      <c r="N693" s="1"/>
      <c r="R693" s="139"/>
      <c r="S693" s="1"/>
      <c r="Z693" s="131"/>
      <c r="AA693" s="1"/>
    </row>
    <row r="694" spans="1:27" ht="15" customHeight="1">
      <c r="A694" s="1"/>
      <c r="D694" s="77"/>
      <c r="E694" s="1"/>
      <c r="F694" s="2"/>
      <c r="G694" s="12"/>
      <c r="J694" s="3"/>
      <c r="N694" s="1"/>
      <c r="R694" s="139"/>
      <c r="S694" s="1"/>
      <c r="Z694" s="131"/>
      <c r="AA694" s="1"/>
    </row>
    <row r="695" spans="1:27" ht="15" customHeight="1">
      <c r="A695" s="1"/>
      <c r="D695" s="77"/>
      <c r="E695" s="1"/>
      <c r="F695" s="2"/>
      <c r="G695" s="12"/>
      <c r="J695" s="3"/>
      <c r="N695" s="1"/>
      <c r="R695" s="139"/>
      <c r="S695" s="1"/>
      <c r="Z695" s="131"/>
      <c r="AA695" s="1"/>
    </row>
    <row r="696" spans="1:27" ht="15" customHeight="1">
      <c r="A696" s="1"/>
      <c r="D696" s="77"/>
      <c r="E696" s="1"/>
      <c r="F696" s="2"/>
      <c r="G696" s="12"/>
      <c r="J696" s="3"/>
      <c r="N696" s="1"/>
      <c r="R696" s="139"/>
      <c r="S696" s="1"/>
      <c r="Z696" s="131"/>
      <c r="AA696" s="1"/>
    </row>
  </sheetData>
  <autoFilter ref="A1:AB173" xr:uid="{00000000-0001-0000-0400-000000000000}"/>
  <mergeCells count="16">
    <mergeCell ref="A2:A4"/>
    <mergeCell ref="O2:O4"/>
    <mergeCell ref="H3:J3"/>
    <mergeCell ref="N2:N4"/>
    <mergeCell ref="F2:F4"/>
    <mergeCell ref="B2:B4"/>
    <mergeCell ref="D2:D4"/>
    <mergeCell ref="C2:C4"/>
    <mergeCell ref="E2:E4"/>
    <mergeCell ref="G2:M2"/>
    <mergeCell ref="K3:M3"/>
    <mergeCell ref="S3:U3"/>
    <mergeCell ref="V3:X3"/>
    <mergeCell ref="P3:R3"/>
    <mergeCell ref="P2:Z2"/>
    <mergeCell ref="Y3:Z3"/>
  </mergeCells>
  <phoneticPr fontId="2"/>
  <dataValidations count="4">
    <dataValidation imeMode="on" allowBlank="1" showInputMessage="1" showErrorMessage="1" sqref="F166 F111:F129 F5:F107" xr:uid="{B2D4EE1C-6663-476A-B50E-E13DED173CE0}"/>
    <dataValidation type="list" allowBlank="1" showInputMessage="1" showErrorMessage="1" sqref="P5:Q167 V5:W167 S5:T167 Y5:Y167 N5:N167" xr:uid="{C885812A-1C58-4B9E-9DD3-82C02ADF4338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167" xr:uid="{38A928A7-9A99-4F33-B611-C0CF3721D1F4}">
      <formula1>$AA$5:$AA$106</formula1>
    </dataValidation>
    <dataValidation type="custom" errorStyle="warning" allowBlank="1" showInputMessage="1" showErrorMessage="1" sqref="L5:L167" xr:uid="{87B31EFA-D874-4BDD-A70C-EB8FDA569B95}">
      <formula1>I5=L5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50" fitToHeight="0" orientation="landscape" horizontalDpi="300" verticalDpi="300" r:id="rId1"/>
  <headerFooter alignWithMargins="0">
    <oddHeader>&amp;L&amp;A</oddHeader>
  </headerFooter>
  <rowBreaks count="3" manualBreakCount="3">
    <brk id="55" max="25" man="1"/>
    <brk id="105" max="25" man="1"/>
    <brk id="153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AE670"/>
  <sheetViews>
    <sheetView view="pageBreakPreview" zoomScale="130" zoomScaleNormal="100" zoomScaleSheetLayoutView="130" workbookViewId="0">
      <selection activeCell="Y10" sqref="Y10"/>
    </sheetView>
  </sheetViews>
  <sheetFormatPr defaultColWidth="9" defaultRowHeight="13.2"/>
  <cols>
    <col min="1" max="1" width="4.6640625" style="4" customWidth="1"/>
    <col min="2" max="2" width="8.33203125" style="1" customWidth="1"/>
    <col min="3" max="3" width="9.21875" style="1" customWidth="1"/>
    <col min="4" max="4" width="18.6640625" style="1" customWidth="1"/>
    <col min="5" max="5" width="19.44140625" style="1" customWidth="1"/>
    <col min="6" max="6" width="25.6640625" style="1" customWidth="1"/>
    <col min="7" max="7" width="28.88671875" style="2" customWidth="1"/>
    <col min="8" max="8" width="13.77734375" style="12" customWidth="1"/>
    <col min="9" max="9" width="13.33203125" style="12" customWidth="1"/>
    <col min="10" max="10" width="15.109375" style="12" bestFit="1" customWidth="1"/>
    <col min="11" max="13" width="15.109375" style="12" customWidth="1"/>
    <col min="14" max="14" width="13" style="3" bestFit="1" customWidth="1"/>
    <col min="15" max="15" width="7.109375" style="1" bestFit="1" customWidth="1"/>
    <col min="16" max="18" width="11.6640625" style="1" customWidth="1"/>
    <col min="19" max="19" width="17.33203125" style="1" customWidth="1"/>
    <col min="20" max="21" width="11.6640625" style="1" customWidth="1"/>
    <col min="22" max="22" width="17.44140625" style="1" customWidth="1"/>
    <col min="23" max="24" width="11.6640625" style="1" customWidth="1"/>
    <col min="25" max="25" width="16.88671875" style="1" customWidth="1"/>
    <col min="26" max="26" width="11.6640625" style="1" customWidth="1"/>
    <col min="27" max="27" width="18.6640625" style="1" customWidth="1"/>
    <col min="28" max="16384" width="9" style="1"/>
  </cols>
  <sheetData>
    <row r="1" spans="1:31" ht="30" customHeight="1" thickBot="1">
      <c r="A1" s="54" t="s">
        <v>25</v>
      </c>
      <c r="F1" s="2"/>
      <c r="G1" s="12"/>
      <c r="M1" s="3"/>
      <c r="N1" s="1"/>
    </row>
    <row r="2" spans="1:31" ht="16.8" thickBot="1">
      <c r="A2" s="169" t="s">
        <v>12</v>
      </c>
      <c r="B2" s="169" t="s">
        <v>13</v>
      </c>
      <c r="C2" s="177" t="s">
        <v>14</v>
      </c>
      <c r="D2" s="177" t="s">
        <v>15</v>
      </c>
      <c r="E2" s="177" t="s">
        <v>16</v>
      </c>
      <c r="F2" s="169" t="s">
        <v>17</v>
      </c>
      <c r="G2" s="182" t="s">
        <v>59</v>
      </c>
      <c r="H2" s="182"/>
      <c r="I2" s="182"/>
      <c r="J2" s="182"/>
      <c r="K2" s="182"/>
      <c r="L2" s="182"/>
      <c r="M2" s="182"/>
      <c r="N2" s="163" t="s">
        <v>20</v>
      </c>
      <c r="O2" s="163" t="s">
        <v>43</v>
      </c>
      <c r="P2" s="163" t="s">
        <v>3</v>
      </c>
      <c r="Q2" s="163"/>
      <c r="R2" s="163"/>
      <c r="S2" s="163"/>
      <c r="T2" s="163"/>
      <c r="U2" s="163"/>
      <c r="V2" s="163"/>
      <c r="W2" s="163"/>
      <c r="X2" s="163"/>
      <c r="Y2" s="163"/>
      <c r="Z2" s="163"/>
    </row>
    <row r="3" spans="1:31" ht="13.8" thickBot="1">
      <c r="A3" s="169"/>
      <c r="B3" s="169"/>
      <c r="C3" s="177"/>
      <c r="D3" s="177"/>
      <c r="E3" s="177"/>
      <c r="F3" s="169"/>
      <c r="G3" s="60"/>
      <c r="H3" s="173" t="s">
        <v>1</v>
      </c>
      <c r="I3" s="173"/>
      <c r="J3" s="173"/>
      <c r="K3" s="173"/>
      <c r="L3" s="173"/>
      <c r="M3" s="173"/>
      <c r="N3" s="183"/>
      <c r="O3" s="183"/>
      <c r="P3" s="165" t="s">
        <v>4</v>
      </c>
      <c r="Q3" s="163"/>
      <c r="R3" s="166"/>
      <c r="S3" s="162" t="s">
        <v>63</v>
      </c>
      <c r="T3" s="163"/>
      <c r="U3" s="164"/>
      <c r="V3" s="165" t="s">
        <v>64</v>
      </c>
      <c r="W3" s="163"/>
      <c r="X3" s="166"/>
      <c r="Y3" s="167" t="s">
        <v>5</v>
      </c>
      <c r="Z3" s="168"/>
      <c r="AA3" s="50"/>
    </row>
    <row r="4" spans="1:31" s="4" customFormat="1" ht="38.25" customHeight="1" thickBot="1">
      <c r="A4" s="169"/>
      <c r="B4" s="169"/>
      <c r="C4" s="177"/>
      <c r="D4" s="177"/>
      <c r="E4" s="177"/>
      <c r="F4" s="169"/>
      <c r="G4" s="61" t="s">
        <v>18</v>
      </c>
      <c r="H4" s="63" t="s">
        <v>48</v>
      </c>
      <c r="I4" s="66" t="s">
        <v>54</v>
      </c>
      <c r="J4" s="66" t="s">
        <v>49</v>
      </c>
      <c r="K4" s="66" t="s">
        <v>56</v>
      </c>
      <c r="L4" s="66" t="s">
        <v>57</v>
      </c>
      <c r="M4" s="64" t="s">
        <v>58</v>
      </c>
      <c r="N4" s="184"/>
      <c r="O4" s="184"/>
      <c r="P4" s="106" t="s">
        <v>44</v>
      </c>
      <c r="Q4" s="102" t="s">
        <v>47</v>
      </c>
      <c r="R4" s="107" t="s">
        <v>45</v>
      </c>
      <c r="S4" s="103" t="s">
        <v>46</v>
      </c>
      <c r="T4" s="102" t="s">
        <v>65</v>
      </c>
      <c r="U4" s="115" t="s">
        <v>66</v>
      </c>
      <c r="V4" s="106" t="s">
        <v>67</v>
      </c>
      <c r="W4" s="102" t="s">
        <v>68</v>
      </c>
      <c r="X4" s="107" t="s">
        <v>69</v>
      </c>
      <c r="Y4" s="118" t="s">
        <v>70</v>
      </c>
      <c r="Z4" s="65" t="s">
        <v>71</v>
      </c>
    </row>
    <row r="5" spans="1:31" ht="27" customHeight="1">
      <c r="A5" s="36" t="s">
        <v>72</v>
      </c>
      <c r="B5" s="56" t="s">
        <v>74</v>
      </c>
      <c r="C5" s="71">
        <v>4</v>
      </c>
      <c r="D5" s="89">
        <v>4040001090891</v>
      </c>
      <c r="E5" s="39" t="s">
        <v>75</v>
      </c>
      <c r="F5" s="57" t="s">
        <v>76</v>
      </c>
      <c r="G5" s="20">
        <v>20</v>
      </c>
      <c r="H5" s="21">
        <v>283751</v>
      </c>
      <c r="I5" s="22">
        <v>386</v>
      </c>
      <c r="J5" s="20">
        <v>249</v>
      </c>
      <c r="K5" s="70">
        <f>ROUNDUP(I5/J5,1)</f>
        <v>1.6</v>
      </c>
      <c r="L5" s="20">
        <v>12</v>
      </c>
      <c r="M5" s="58">
        <f>IF(AND(H5&gt;0,K5&gt;0,L5&gt;0),H5/K5/L5,0)</f>
        <v>14778.697916666666</v>
      </c>
      <c r="N5" s="85"/>
      <c r="O5" s="59"/>
      <c r="P5" s="108"/>
      <c r="Q5" s="55"/>
      <c r="R5" s="125"/>
      <c r="S5" s="55"/>
      <c r="T5" s="55"/>
      <c r="U5" s="116"/>
      <c r="V5" s="108"/>
      <c r="W5" s="55"/>
      <c r="X5" s="109"/>
      <c r="Y5" s="119"/>
      <c r="Z5" s="127"/>
      <c r="AA5" s="44">
        <v>1</v>
      </c>
      <c r="AB5" s="44" t="s">
        <v>7</v>
      </c>
      <c r="AD5" s="44">
        <v>1</v>
      </c>
      <c r="AE5" s="44" t="s">
        <v>22</v>
      </c>
    </row>
    <row r="6" spans="1:31" ht="27" customHeight="1">
      <c r="A6" s="32" t="s">
        <v>72</v>
      </c>
      <c r="B6" s="27" t="s">
        <v>77</v>
      </c>
      <c r="C6" s="73">
        <v>4</v>
      </c>
      <c r="D6" s="91">
        <v>4040001090891</v>
      </c>
      <c r="E6" s="38" t="s">
        <v>75</v>
      </c>
      <c r="F6" s="28" t="s">
        <v>78</v>
      </c>
      <c r="G6" s="14">
        <v>20</v>
      </c>
      <c r="H6" s="21">
        <v>1360850</v>
      </c>
      <c r="I6" s="22">
        <v>1688</v>
      </c>
      <c r="J6" s="20">
        <v>249</v>
      </c>
      <c r="K6" s="70">
        <f t="shared" ref="K6:K7" si="0">ROUNDUP(I6/J6,1)</f>
        <v>6.8</v>
      </c>
      <c r="L6" s="14">
        <v>12</v>
      </c>
      <c r="M6" s="58">
        <f t="shared" ref="M6:M8" si="1">IF(AND(H6&gt;0,K6&gt;0,L6&gt;0),H6/K6/L6,0)</f>
        <v>16677.083333333332</v>
      </c>
      <c r="N6" s="17"/>
      <c r="O6" s="25"/>
      <c r="P6" s="110"/>
      <c r="Q6" s="41"/>
      <c r="R6" s="126"/>
      <c r="S6" s="104"/>
      <c r="T6" s="41"/>
      <c r="U6" s="117"/>
      <c r="V6" s="110"/>
      <c r="W6" s="41"/>
      <c r="X6" s="111"/>
      <c r="Y6" s="120"/>
      <c r="Z6" s="128"/>
      <c r="AA6" s="44">
        <v>2</v>
      </c>
      <c r="AB6" s="45" t="s">
        <v>8</v>
      </c>
      <c r="AD6" s="44">
        <v>2</v>
      </c>
      <c r="AE6" s="44" t="s">
        <v>23</v>
      </c>
    </row>
    <row r="7" spans="1:31" ht="27" customHeight="1">
      <c r="A7" s="32" t="s">
        <v>72</v>
      </c>
      <c r="B7" s="56" t="s">
        <v>79</v>
      </c>
      <c r="C7" s="73">
        <v>2</v>
      </c>
      <c r="D7" s="91">
        <v>5040005001976</v>
      </c>
      <c r="E7" s="32" t="s">
        <v>80</v>
      </c>
      <c r="F7" s="28" t="s">
        <v>81</v>
      </c>
      <c r="G7" s="14">
        <v>7</v>
      </c>
      <c r="H7" s="21">
        <v>291964</v>
      </c>
      <c r="I7" s="22">
        <v>1198</v>
      </c>
      <c r="J7" s="20">
        <v>246</v>
      </c>
      <c r="K7" s="70">
        <f t="shared" si="0"/>
        <v>4.8999999999999995</v>
      </c>
      <c r="L7" s="14">
        <v>12</v>
      </c>
      <c r="M7" s="58">
        <f t="shared" si="1"/>
        <v>4965.3741496598641</v>
      </c>
      <c r="N7" s="17"/>
      <c r="O7" s="87"/>
      <c r="P7" s="112"/>
      <c r="Q7" s="42"/>
      <c r="R7" s="126"/>
      <c r="S7" s="105"/>
      <c r="T7" s="42"/>
      <c r="U7" s="117"/>
      <c r="V7" s="112"/>
      <c r="W7" s="42"/>
      <c r="X7" s="111"/>
      <c r="Y7" s="119" t="s">
        <v>85</v>
      </c>
      <c r="Z7" s="128">
        <v>0.2</v>
      </c>
      <c r="AA7" s="44">
        <v>3</v>
      </c>
      <c r="AB7" s="45" t="s">
        <v>9</v>
      </c>
    </row>
    <row r="8" spans="1:31" ht="27" customHeight="1">
      <c r="A8" s="32" t="s">
        <v>72</v>
      </c>
      <c r="B8" s="27" t="s">
        <v>82</v>
      </c>
      <c r="C8" s="26">
        <v>5</v>
      </c>
      <c r="D8" s="76">
        <v>2040005002250</v>
      </c>
      <c r="E8" s="32" t="s">
        <v>83</v>
      </c>
      <c r="F8" s="28" t="s">
        <v>84</v>
      </c>
      <c r="G8" s="14">
        <v>5</v>
      </c>
      <c r="H8" s="21">
        <v>3994857</v>
      </c>
      <c r="I8" s="22">
        <v>1873</v>
      </c>
      <c r="J8" s="20">
        <v>249</v>
      </c>
      <c r="K8" s="70">
        <f>ROUNDUP(I8/J8,1)</f>
        <v>7.6</v>
      </c>
      <c r="L8" s="14">
        <v>12</v>
      </c>
      <c r="M8" s="58">
        <f t="shared" si="1"/>
        <v>43803.256578947367</v>
      </c>
      <c r="N8" s="17"/>
      <c r="O8" s="25"/>
      <c r="P8" s="110" t="s">
        <v>85</v>
      </c>
      <c r="Q8" s="41"/>
      <c r="R8" s="126">
        <v>0.79</v>
      </c>
      <c r="S8" s="104"/>
      <c r="T8" s="41"/>
      <c r="U8" s="117"/>
      <c r="V8" s="110"/>
      <c r="W8" s="41"/>
      <c r="X8" s="111"/>
      <c r="Y8" s="120"/>
      <c r="Z8" s="128"/>
      <c r="AA8" s="44">
        <v>4</v>
      </c>
      <c r="AB8" s="45" t="s">
        <v>21</v>
      </c>
    </row>
    <row r="9" spans="1:31" ht="15" customHeight="1" thickBot="1">
      <c r="A9" t="s">
        <v>2</v>
      </c>
      <c r="B9" s="2"/>
      <c r="C9" s="18">
        <f>COUNTIF(C5:C8,1)</f>
        <v>0</v>
      </c>
      <c r="D9" s="94"/>
      <c r="F9" s="2">
        <f>COUNTA(F5:F8)</f>
        <v>4</v>
      </c>
      <c r="G9" s="12">
        <f>SUM(G5:G8)</f>
        <v>52</v>
      </c>
      <c r="H9" s="95">
        <f>SUM(H5:H8)</f>
        <v>5931422</v>
      </c>
      <c r="I9" s="95">
        <f>SUM(I5:I8)</f>
        <v>5145</v>
      </c>
      <c r="J9" s="101">
        <f>AVERAGEIF(J6:J8,"&gt;0")</f>
        <v>248</v>
      </c>
      <c r="K9" s="44">
        <f>ROUNDUP(I9/J10,1)</f>
        <v>20.8</v>
      </c>
      <c r="L9" s="96">
        <f>AVERAGEIF(L5:L8,"&gt;0")</f>
        <v>12</v>
      </c>
      <c r="M9" s="97"/>
      <c r="N9" s="1"/>
      <c r="P9" s="121"/>
      <c r="Q9" s="121"/>
      <c r="R9" s="122"/>
      <c r="S9" s="121"/>
      <c r="T9" s="121"/>
      <c r="U9" s="122"/>
      <c r="V9" s="121"/>
      <c r="W9" s="121"/>
      <c r="X9" s="122"/>
      <c r="Y9" s="123"/>
      <c r="Z9" s="124"/>
    </row>
    <row r="10" spans="1:31" ht="15" customHeight="1" thickBot="1">
      <c r="A10" s="1"/>
      <c r="C10" s="18">
        <f>COUNTIF(C5:C8,2)</f>
        <v>1</v>
      </c>
      <c r="D10" s="94"/>
      <c r="E10" s="18"/>
      <c r="F10" s="2"/>
      <c r="G10" s="12"/>
      <c r="J10" s="98">
        <f>ROUND(J9,1)</f>
        <v>248</v>
      </c>
      <c r="L10" s="98">
        <f>ROUND(L9,1)</f>
        <v>12</v>
      </c>
      <c r="M10" s="99">
        <f>IF(AND(H9&gt;0,K9&gt;0,L10&gt;0),H9/K9/L10,0)</f>
        <v>23763.709935897437</v>
      </c>
      <c r="N10" s="1"/>
      <c r="P10" s="121">
        <f>COUNTA(P5:P8)</f>
        <v>1</v>
      </c>
      <c r="Q10" s="121"/>
      <c r="R10" s="121"/>
      <c r="S10" s="121"/>
      <c r="T10" s="121"/>
      <c r="U10" s="121"/>
      <c r="V10" s="121"/>
      <c r="W10" s="121"/>
      <c r="X10" s="121"/>
      <c r="Y10" s="121">
        <f t="shared" ref="Y10" si="2">COUNTA(Y5:Y8)</f>
        <v>1</v>
      </c>
      <c r="Z10" s="124"/>
    </row>
    <row r="11" spans="1:31" ht="15" customHeight="1">
      <c r="A11" s="1"/>
      <c r="C11" s="18">
        <f>COUNTIF(C6:C8,3)</f>
        <v>0</v>
      </c>
      <c r="D11" s="94"/>
      <c r="E11" s="19"/>
      <c r="F11" s="19"/>
      <c r="G11" s="12">
        <f>COUNTA(G5:G8)</f>
        <v>4</v>
      </c>
      <c r="M11" s="3"/>
      <c r="N11" s="1"/>
      <c r="P11" s="121"/>
      <c r="Q11" s="121"/>
      <c r="R11" s="122"/>
      <c r="S11" s="121"/>
      <c r="T11" s="121"/>
      <c r="U11" s="122"/>
      <c r="V11" s="121"/>
      <c r="W11" s="121"/>
      <c r="X11" s="122"/>
      <c r="Y11" s="123"/>
      <c r="Z11" s="124"/>
    </row>
    <row r="12" spans="1:31" ht="15" customHeight="1">
      <c r="A12" s="1"/>
      <c r="C12" s="18">
        <f>COUNTIF(C5:C8,4)</f>
        <v>2</v>
      </c>
      <c r="D12" s="94"/>
      <c r="E12" s="19"/>
      <c r="F12" s="19"/>
      <c r="G12" s="12"/>
      <c r="M12" s="3"/>
      <c r="N12" s="1"/>
      <c r="P12" s="121"/>
      <c r="Q12" s="121"/>
      <c r="R12" s="122"/>
      <c r="S12" s="121"/>
      <c r="T12" s="121"/>
      <c r="U12" s="122"/>
      <c r="V12" s="121"/>
      <c r="W12" s="121"/>
      <c r="X12" s="122"/>
      <c r="Y12" s="123"/>
      <c r="Z12" s="124"/>
    </row>
    <row r="13" spans="1:31" ht="15" customHeight="1">
      <c r="A13" s="1"/>
      <c r="C13" s="18">
        <f>COUNTIF(C5:C8,5)</f>
        <v>1</v>
      </c>
      <c r="D13" s="94"/>
      <c r="E13" s="19"/>
      <c r="F13" s="19"/>
      <c r="G13" s="12"/>
      <c r="M13" s="3"/>
      <c r="N13" s="1"/>
      <c r="P13" s="121"/>
      <c r="Q13" s="121"/>
      <c r="R13" s="122"/>
      <c r="S13" s="121"/>
      <c r="T13" s="121"/>
      <c r="U13" s="122"/>
      <c r="V13" s="121"/>
      <c r="W13" s="121"/>
      <c r="X13" s="122"/>
      <c r="Y13" s="123"/>
      <c r="Z13" s="124"/>
    </row>
    <row r="14" spans="1:31" ht="15" customHeight="1">
      <c r="A14" s="1"/>
      <c r="C14" s="18">
        <f>COUNTIF(C6:C8,6)</f>
        <v>0</v>
      </c>
      <c r="D14" s="94"/>
      <c r="E14" s="19"/>
      <c r="F14" s="19"/>
      <c r="G14" s="12"/>
      <c r="M14" s="3"/>
      <c r="N14" s="1"/>
      <c r="P14" s="121"/>
      <c r="Q14" s="121"/>
      <c r="R14" s="122"/>
      <c r="S14" s="121"/>
      <c r="T14" s="121"/>
      <c r="U14" s="122"/>
      <c r="V14" s="121"/>
      <c r="W14" s="121"/>
      <c r="X14" s="122"/>
      <c r="Y14" s="123"/>
      <c r="Z14" s="124"/>
    </row>
    <row r="15" spans="1:31" ht="15" customHeight="1">
      <c r="A15" t="s">
        <v>55</v>
      </c>
      <c r="C15" s="18">
        <f>SUM(C9:C14)</f>
        <v>4</v>
      </c>
      <c r="D15" s="94"/>
      <c r="E15" s="18"/>
      <c r="F15" s="2"/>
      <c r="G15" s="12"/>
      <c r="M15" s="3"/>
      <c r="N15" s="1"/>
      <c r="P15" s="121"/>
      <c r="Q15" s="121"/>
      <c r="R15" s="122"/>
      <c r="S15" s="121"/>
      <c r="T15" s="121"/>
      <c r="U15" s="122"/>
      <c r="V15" s="121"/>
      <c r="W15" s="121"/>
      <c r="X15" s="122"/>
      <c r="Y15" s="123"/>
      <c r="Z15" s="124"/>
    </row>
    <row r="16" spans="1:31" ht="15" customHeight="1">
      <c r="A16" s="1"/>
      <c r="C16" s="18"/>
      <c r="D16" s="18"/>
      <c r="E16" s="19"/>
      <c r="F16" s="2"/>
      <c r="G16" s="12"/>
      <c r="M16" s="3"/>
      <c r="N16" s="1"/>
      <c r="P16" s="121"/>
      <c r="Q16" s="121"/>
      <c r="R16" s="122"/>
      <c r="S16" s="121"/>
      <c r="T16" s="121"/>
      <c r="U16" s="122"/>
      <c r="V16" s="121"/>
      <c r="W16" s="121"/>
      <c r="X16" s="122"/>
      <c r="Y16" s="123"/>
      <c r="Z16" s="124"/>
    </row>
    <row r="17" spans="1:27" ht="15" customHeight="1">
      <c r="A17" s="1"/>
      <c r="C17" s="18"/>
      <c r="D17" s="18"/>
      <c r="E17" s="19"/>
      <c r="F17" s="2"/>
      <c r="G17" s="12"/>
      <c r="M17" s="3"/>
      <c r="N17" s="1"/>
      <c r="P17" s="121"/>
      <c r="Q17" s="121"/>
      <c r="R17" s="122"/>
      <c r="S17" s="121"/>
      <c r="T17" s="121"/>
      <c r="U17" s="122"/>
      <c r="V17" s="121"/>
      <c r="W17" s="121"/>
      <c r="X17" s="122"/>
      <c r="Y17" s="123"/>
      <c r="Z17" s="124"/>
    </row>
    <row r="18" spans="1:27" ht="15" customHeight="1">
      <c r="A18" s="1"/>
      <c r="F18" s="2"/>
      <c r="G18" s="12"/>
      <c r="M18" s="3"/>
      <c r="N18" s="1"/>
      <c r="P18" s="121"/>
      <c r="Q18" s="121"/>
      <c r="R18" s="122"/>
      <c r="S18" s="121"/>
      <c r="T18" s="121"/>
      <c r="U18" s="122"/>
      <c r="V18" s="121"/>
      <c r="W18" s="121"/>
      <c r="X18" s="122"/>
      <c r="Y18" s="123"/>
      <c r="Z18" s="124"/>
    </row>
    <row r="19" spans="1:27" ht="15" customHeight="1">
      <c r="A19" s="1"/>
      <c r="F19" s="2"/>
      <c r="G19" s="12"/>
      <c r="M19" s="3"/>
      <c r="N19" s="1"/>
      <c r="P19" s="121"/>
      <c r="Q19" s="121"/>
      <c r="R19" s="122"/>
      <c r="S19" s="121"/>
      <c r="T19" s="121"/>
      <c r="U19" s="122"/>
      <c r="V19" s="121"/>
      <c r="W19" s="121"/>
      <c r="X19" s="122"/>
      <c r="Y19" s="123"/>
      <c r="Z19" s="124"/>
    </row>
    <row r="20" spans="1:27" ht="15" customHeight="1">
      <c r="A20" s="1"/>
      <c r="F20" s="2"/>
      <c r="G20" s="12"/>
      <c r="M20" s="3"/>
      <c r="N20" s="1"/>
      <c r="P20" s="121"/>
      <c r="Q20" s="121"/>
      <c r="R20" s="122"/>
      <c r="S20" s="121"/>
      <c r="T20" s="121"/>
      <c r="U20" s="122"/>
      <c r="V20" s="121"/>
      <c r="W20" s="121"/>
      <c r="X20" s="122"/>
      <c r="Y20" s="123"/>
      <c r="Z20" s="124"/>
      <c r="AA20" s="48"/>
    </row>
    <row r="21" spans="1:27" ht="15" customHeight="1">
      <c r="A21" s="1"/>
      <c r="F21" s="2"/>
      <c r="G21" s="12"/>
      <c r="M21" s="3"/>
      <c r="N21" s="1"/>
      <c r="P21" s="121"/>
      <c r="Q21" s="121"/>
      <c r="R21" s="122"/>
      <c r="S21" s="121"/>
      <c r="T21" s="121"/>
      <c r="U21" s="122"/>
      <c r="V21" s="121"/>
      <c r="W21" s="121"/>
      <c r="X21" s="122"/>
      <c r="Y21" s="123"/>
      <c r="Z21" s="124"/>
    </row>
    <row r="22" spans="1:27" ht="15" customHeight="1">
      <c r="A22" s="1"/>
      <c r="F22" s="2"/>
      <c r="G22" s="12"/>
      <c r="M22" s="3"/>
      <c r="N22" s="1"/>
      <c r="P22" s="121"/>
      <c r="Q22" s="121"/>
      <c r="R22" s="122"/>
      <c r="S22" s="121"/>
      <c r="T22" s="121"/>
      <c r="U22" s="122"/>
      <c r="V22" s="121"/>
      <c r="W22" s="121"/>
      <c r="X22" s="122"/>
      <c r="Y22" s="123"/>
      <c r="Z22" s="124"/>
    </row>
    <row r="23" spans="1:27" ht="15" customHeight="1">
      <c r="A23" s="1"/>
      <c r="F23" s="2"/>
      <c r="G23" s="12"/>
      <c r="M23" s="3"/>
      <c r="N23" s="1"/>
      <c r="P23" s="121"/>
      <c r="Q23" s="121"/>
      <c r="R23" s="122"/>
      <c r="S23" s="121"/>
      <c r="T23" s="121"/>
      <c r="U23" s="122"/>
      <c r="V23" s="121"/>
      <c r="W23" s="121"/>
      <c r="X23" s="122"/>
      <c r="Y23" s="123"/>
      <c r="Z23" s="124"/>
    </row>
    <row r="24" spans="1:27" ht="15" customHeight="1">
      <c r="A24" s="1"/>
      <c r="F24" s="2"/>
      <c r="G24" s="12"/>
      <c r="M24" s="3"/>
      <c r="N24" s="1"/>
    </row>
    <row r="25" spans="1:27" ht="15" customHeight="1">
      <c r="A25" s="1"/>
      <c r="F25" s="2"/>
      <c r="G25" s="12"/>
      <c r="M25" s="3"/>
      <c r="N25" s="1"/>
    </row>
    <row r="26" spans="1:27" ht="15" customHeight="1">
      <c r="A26" s="1"/>
      <c r="F26" s="2"/>
      <c r="G26" s="12"/>
      <c r="M26" s="3"/>
      <c r="N26" s="1"/>
    </row>
    <row r="27" spans="1:27" ht="15" customHeight="1">
      <c r="A27" s="1"/>
      <c r="F27" s="2"/>
      <c r="G27" s="12"/>
      <c r="M27" s="3"/>
      <c r="N27" s="1"/>
    </row>
    <row r="28" spans="1:27" ht="15" customHeight="1">
      <c r="A28" s="1"/>
      <c r="F28" s="2"/>
      <c r="G28" s="12"/>
      <c r="M28" s="3"/>
      <c r="N28" s="1"/>
    </row>
    <row r="29" spans="1:27" ht="15" customHeight="1">
      <c r="A29" s="1"/>
      <c r="F29" s="2"/>
      <c r="G29" s="12"/>
      <c r="M29" s="3"/>
      <c r="N29" s="1"/>
    </row>
    <row r="30" spans="1:27" ht="15" customHeight="1">
      <c r="A30" s="1"/>
      <c r="F30" s="2"/>
      <c r="G30" s="12"/>
      <c r="M30" s="3"/>
      <c r="N30" s="1"/>
    </row>
    <row r="31" spans="1:27" ht="15" customHeight="1">
      <c r="A31" s="1"/>
      <c r="F31" s="2"/>
      <c r="G31" s="12"/>
      <c r="M31" s="3"/>
      <c r="N31" s="1"/>
    </row>
    <row r="32" spans="1:27" ht="15" customHeight="1">
      <c r="A32" s="1"/>
      <c r="F32" s="2"/>
      <c r="G32" s="12"/>
      <c r="M32" s="3"/>
      <c r="N32" s="1"/>
    </row>
    <row r="33" spans="1:14" ht="15" customHeight="1">
      <c r="A33" s="1"/>
      <c r="F33" s="2"/>
      <c r="G33" s="12"/>
      <c r="M33" s="3"/>
      <c r="N33" s="1"/>
    </row>
    <row r="34" spans="1:14" ht="15" customHeight="1">
      <c r="A34" s="1"/>
      <c r="F34" s="2"/>
      <c r="G34" s="12"/>
      <c r="M34" s="3"/>
      <c r="N34" s="1"/>
    </row>
    <row r="35" spans="1:14" ht="15" customHeight="1">
      <c r="A35" s="1"/>
      <c r="F35" s="2"/>
      <c r="G35" s="12"/>
      <c r="M35" s="3"/>
      <c r="N35" s="1"/>
    </row>
    <row r="36" spans="1:14" ht="15" customHeight="1">
      <c r="A36" s="1"/>
      <c r="F36" s="2"/>
      <c r="G36" s="12"/>
      <c r="M36" s="3"/>
      <c r="N36" s="1"/>
    </row>
    <row r="37" spans="1:14" ht="15" customHeight="1">
      <c r="A37" s="1"/>
      <c r="F37" s="2"/>
      <c r="G37" s="12"/>
      <c r="M37" s="3"/>
      <c r="N37" s="1"/>
    </row>
    <row r="38" spans="1:14" ht="15" customHeight="1">
      <c r="A38" s="1"/>
      <c r="F38" s="2"/>
      <c r="G38" s="12"/>
      <c r="M38" s="3"/>
      <c r="N38" s="1"/>
    </row>
    <row r="39" spans="1:14" ht="15" customHeight="1">
      <c r="A39" s="1"/>
      <c r="F39" s="2"/>
      <c r="G39" s="12"/>
      <c r="M39" s="3"/>
      <c r="N39" s="1"/>
    </row>
    <row r="40" spans="1:14" ht="15" customHeight="1">
      <c r="A40" s="1"/>
      <c r="F40" s="2"/>
      <c r="G40" s="12"/>
      <c r="M40" s="3"/>
      <c r="N40" s="1"/>
    </row>
    <row r="41" spans="1:14" ht="15" customHeight="1">
      <c r="A41" s="1"/>
      <c r="F41" s="2"/>
      <c r="G41" s="12"/>
      <c r="M41" s="3"/>
      <c r="N41" s="1"/>
    </row>
    <row r="42" spans="1:14" ht="15" customHeight="1">
      <c r="A42" s="1"/>
      <c r="F42" s="2"/>
      <c r="G42" s="12"/>
      <c r="M42" s="3"/>
      <c r="N42" s="1"/>
    </row>
    <row r="43" spans="1:14" ht="15" customHeight="1">
      <c r="A43" s="1"/>
      <c r="F43" s="2"/>
      <c r="G43" s="12"/>
      <c r="M43" s="3"/>
      <c r="N43" s="1"/>
    </row>
    <row r="44" spans="1:14" ht="15" customHeight="1">
      <c r="A44" s="1"/>
      <c r="F44" s="2"/>
      <c r="G44" s="12"/>
      <c r="M44" s="3"/>
      <c r="N44" s="1"/>
    </row>
    <row r="45" spans="1:14" ht="15" customHeight="1">
      <c r="A45" s="1"/>
      <c r="F45" s="2"/>
      <c r="G45" s="12"/>
      <c r="M45" s="3"/>
      <c r="N45" s="1"/>
    </row>
    <row r="46" spans="1:14" ht="15" customHeight="1">
      <c r="A46" s="1"/>
      <c r="F46" s="2"/>
      <c r="G46" s="12"/>
      <c r="M46" s="3"/>
      <c r="N46" s="1"/>
    </row>
    <row r="47" spans="1:14" ht="15" customHeight="1">
      <c r="A47" s="1"/>
      <c r="F47" s="2"/>
      <c r="G47" s="12"/>
      <c r="M47" s="3"/>
      <c r="N47" s="1"/>
    </row>
    <row r="48" spans="1:14" ht="15" customHeight="1">
      <c r="A48" s="1"/>
      <c r="F48" s="2"/>
      <c r="G48" s="12"/>
      <c r="M48" s="3"/>
      <c r="N48" s="1"/>
    </row>
    <row r="49" spans="1:27" ht="15" customHeight="1">
      <c r="A49" s="1"/>
      <c r="F49" s="2"/>
      <c r="G49" s="12"/>
      <c r="M49" s="3"/>
      <c r="N49" s="1"/>
    </row>
    <row r="50" spans="1:27" ht="15" customHeight="1">
      <c r="A50" s="1"/>
      <c r="F50" s="2"/>
      <c r="G50" s="12"/>
      <c r="M50" s="3"/>
      <c r="N50" s="1"/>
    </row>
    <row r="51" spans="1:27" ht="15" customHeight="1">
      <c r="A51" s="1"/>
      <c r="F51" s="2"/>
      <c r="G51" s="12"/>
      <c r="M51" s="3"/>
      <c r="N51" s="1"/>
    </row>
    <row r="52" spans="1:27" ht="15" customHeight="1">
      <c r="A52" s="1"/>
      <c r="F52" s="2"/>
      <c r="G52" s="12"/>
      <c r="M52" s="3"/>
      <c r="N52" s="1"/>
    </row>
    <row r="53" spans="1:27" ht="15" customHeight="1">
      <c r="A53" s="1"/>
      <c r="F53" s="2"/>
      <c r="G53" s="12"/>
      <c r="M53" s="3"/>
      <c r="N53" s="1"/>
    </row>
    <row r="54" spans="1:27" ht="15" customHeight="1">
      <c r="A54" s="1"/>
      <c r="F54" s="2"/>
      <c r="G54" s="12"/>
      <c r="M54" s="3"/>
      <c r="N54" s="1"/>
      <c r="AA54" s="49"/>
    </row>
    <row r="55" spans="1:27" ht="15" customHeight="1">
      <c r="A55" s="1"/>
      <c r="F55" s="2"/>
      <c r="G55" s="12"/>
      <c r="M55" s="3"/>
      <c r="N55" s="1"/>
    </row>
    <row r="56" spans="1:27" ht="15" customHeight="1">
      <c r="A56" s="1"/>
      <c r="F56" s="2"/>
      <c r="G56" s="12"/>
      <c r="M56" s="3"/>
      <c r="N56" s="1"/>
    </row>
    <row r="57" spans="1:27" ht="15" customHeight="1">
      <c r="A57" s="1"/>
      <c r="F57" s="2"/>
      <c r="G57" s="12"/>
      <c r="M57" s="3"/>
      <c r="N57" s="1"/>
    </row>
    <row r="58" spans="1:27" ht="15" customHeight="1">
      <c r="A58" s="1"/>
      <c r="F58" s="2"/>
      <c r="G58" s="12"/>
      <c r="M58" s="3"/>
      <c r="N58" s="1"/>
    </row>
    <row r="59" spans="1:27" ht="15" customHeight="1">
      <c r="A59" s="1"/>
      <c r="F59" s="2"/>
      <c r="G59" s="12"/>
      <c r="M59" s="3"/>
      <c r="N59" s="1"/>
    </row>
    <row r="60" spans="1:27" ht="15" customHeight="1">
      <c r="A60" s="1"/>
      <c r="F60" s="2"/>
      <c r="G60" s="12"/>
      <c r="M60" s="3"/>
      <c r="N60" s="1"/>
    </row>
    <row r="61" spans="1:27" ht="15" customHeight="1">
      <c r="A61" s="1"/>
      <c r="F61" s="2"/>
      <c r="G61" s="12"/>
      <c r="M61" s="3"/>
      <c r="N61" s="1"/>
    </row>
    <row r="62" spans="1:27" ht="15" customHeight="1">
      <c r="A62" s="1"/>
      <c r="F62" s="2"/>
      <c r="G62" s="12"/>
      <c r="M62" s="3"/>
      <c r="N62" s="1"/>
    </row>
    <row r="63" spans="1:27" ht="15" customHeight="1">
      <c r="A63" s="1"/>
      <c r="F63" s="2"/>
      <c r="G63" s="12"/>
      <c r="M63" s="3"/>
      <c r="N63" s="1"/>
    </row>
    <row r="64" spans="1:27" ht="15" customHeight="1">
      <c r="A64" s="1"/>
      <c r="F64" s="2"/>
      <c r="G64" s="12"/>
      <c r="M64" s="3"/>
      <c r="N64" s="1"/>
    </row>
    <row r="65" spans="1:14" ht="15" customHeight="1">
      <c r="A65" s="1"/>
      <c r="F65" s="2"/>
      <c r="G65" s="12"/>
      <c r="M65" s="3"/>
      <c r="N65" s="1"/>
    </row>
    <row r="66" spans="1:14" ht="15" customHeight="1">
      <c r="A66" s="1"/>
      <c r="F66" s="2"/>
      <c r="G66" s="12"/>
      <c r="M66" s="3"/>
      <c r="N66" s="1"/>
    </row>
    <row r="67" spans="1:14" ht="15" customHeight="1">
      <c r="A67" s="1"/>
      <c r="F67" s="2"/>
      <c r="G67" s="12"/>
      <c r="M67" s="3"/>
      <c r="N67" s="1"/>
    </row>
    <row r="68" spans="1:14" ht="15" customHeight="1">
      <c r="A68" s="1"/>
      <c r="F68" s="2"/>
      <c r="G68" s="12"/>
      <c r="M68" s="3"/>
      <c r="N68" s="1"/>
    </row>
    <row r="69" spans="1:14" ht="15" customHeight="1">
      <c r="A69" s="1"/>
      <c r="F69" s="2"/>
      <c r="G69" s="12"/>
      <c r="M69" s="3"/>
      <c r="N69" s="1"/>
    </row>
    <row r="70" spans="1:14" ht="15" customHeight="1">
      <c r="A70" s="1"/>
      <c r="F70" s="2"/>
      <c r="G70" s="12"/>
      <c r="M70" s="3"/>
      <c r="N70" s="1"/>
    </row>
    <row r="71" spans="1:14" ht="15" customHeight="1">
      <c r="A71" s="1"/>
      <c r="F71" s="2"/>
      <c r="G71" s="12"/>
      <c r="M71" s="3"/>
      <c r="N71" s="1"/>
    </row>
    <row r="72" spans="1:14" ht="15" customHeight="1">
      <c r="A72" s="1"/>
      <c r="F72" s="2"/>
      <c r="G72" s="12"/>
      <c r="M72" s="3"/>
      <c r="N72" s="1"/>
    </row>
    <row r="73" spans="1:14" ht="15" customHeight="1">
      <c r="A73" s="1"/>
      <c r="F73" s="2"/>
      <c r="G73" s="12"/>
      <c r="M73" s="3"/>
      <c r="N73" s="1"/>
    </row>
    <row r="74" spans="1:14" ht="15" customHeight="1">
      <c r="A74" s="1"/>
      <c r="F74" s="2"/>
      <c r="G74" s="12"/>
      <c r="M74" s="3"/>
      <c r="N74" s="1"/>
    </row>
    <row r="75" spans="1:14" ht="15" customHeight="1">
      <c r="A75" s="1"/>
      <c r="F75" s="2"/>
      <c r="G75" s="12"/>
      <c r="M75" s="3"/>
      <c r="N75" s="1"/>
    </row>
    <row r="76" spans="1:14" ht="15" customHeight="1">
      <c r="A76" s="1"/>
      <c r="F76" s="2"/>
      <c r="G76" s="12"/>
      <c r="M76" s="3"/>
      <c r="N76" s="1"/>
    </row>
    <row r="77" spans="1:14" ht="15" customHeight="1">
      <c r="A77" s="1"/>
      <c r="F77" s="2"/>
      <c r="G77" s="12"/>
      <c r="M77" s="3"/>
      <c r="N77" s="1"/>
    </row>
    <row r="78" spans="1:14" ht="15" customHeight="1">
      <c r="A78" s="1"/>
      <c r="F78" s="2"/>
      <c r="G78" s="12"/>
      <c r="M78" s="3"/>
      <c r="N78" s="1"/>
    </row>
    <row r="79" spans="1:14" ht="15" customHeight="1">
      <c r="A79" s="1"/>
      <c r="F79" s="2"/>
      <c r="G79" s="12"/>
      <c r="M79" s="3"/>
      <c r="N79" s="1"/>
    </row>
    <row r="80" spans="1:14" ht="15" customHeight="1">
      <c r="A80" s="1"/>
      <c r="F80" s="2"/>
      <c r="G80" s="12"/>
      <c r="M80" s="3"/>
      <c r="N80" s="1"/>
    </row>
    <row r="81" spans="1:14" ht="15" customHeight="1">
      <c r="A81" s="1"/>
      <c r="F81" s="2"/>
      <c r="G81" s="12"/>
      <c r="M81" s="3"/>
      <c r="N81" s="1"/>
    </row>
    <row r="82" spans="1:14" ht="15" customHeight="1">
      <c r="A82" s="1"/>
      <c r="F82" s="2"/>
      <c r="G82" s="12"/>
      <c r="M82" s="3"/>
      <c r="N82" s="1"/>
    </row>
    <row r="83" spans="1:14" ht="15" customHeight="1">
      <c r="A83" s="1"/>
      <c r="F83" s="2"/>
      <c r="G83" s="12"/>
      <c r="M83" s="3"/>
      <c r="N83" s="1"/>
    </row>
    <row r="84" spans="1:14" ht="15" customHeight="1">
      <c r="A84" s="1"/>
      <c r="F84" s="2"/>
      <c r="G84" s="12"/>
      <c r="M84" s="3"/>
      <c r="N84" s="1"/>
    </row>
    <row r="85" spans="1:14" ht="15" customHeight="1">
      <c r="A85" s="1"/>
      <c r="F85" s="2"/>
      <c r="G85" s="12"/>
      <c r="M85" s="3"/>
      <c r="N85" s="1"/>
    </row>
    <row r="86" spans="1:14" ht="15" customHeight="1">
      <c r="A86" s="1"/>
      <c r="F86" s="2"/>
      <c r="G86" s="12"/>
      <c r="M86" s="3"/>
      <c r="N86" s="1"/>
    </row>
    <row r="87" spans="1:14" ht="15" customHeight="1">
      <c r="A87" s="1"/>
      <c r="F87" s="2"/>
      <c r="G87" s="12"/>
      <c r="M87" s="3"/>
      <c r="N87" s="1"/>
    </row>
    <row r="88" spans="1:14" ht="15" customHeight="1">
      <c r="A88" s="1"/>
      <c r="F88" s="2"/>
      <c r="G88" s="12"/>
      <c r="M88" s="3"/>
      <c r="N88" s="1"/>
    </row>
    <row r="89" spans="1:14" ht="15" customHeight="1">
      <c r="A89" s="1"/>
      <c r="F89" s="2"/>
      <c r="G89" s="12"/>
      <c r="M89" s="3"/>
      <c r="N89" s="1"/>
    </row>
    <row r="90" spans="1:14" ht="15" customHeight="1">
      <c r="A90" s="1"/>
      <c r="F90" s="2"/>
      <c r="G90" s="12"/>
      <c r="M90" s="3"/>
      <c r="N90" s="1"/>
    </row>
    <row r="91" spans="1:14" ht="15" customHeight="1">
      <c r="A91" s="1"/>
      <c r="F91" s="2"/>
      <c r="G91" s="12"/>
      <c r="M91" s="3"/>
      <c r="N91" s="1"/>
    </row>
    <row r="92" spans="1:14" ht="15" customHeight="1">
      <c r="A92" s="1"/>
      <c r="F92" s="2"/>
      <c r="G92" s="12"/>
      <c r="M92" s="3"/>
      <c r="N92" s="1"/>
    </row>
    <row r="93" spans="1:14" ht="15" customHeight="1">
      <c r="A93" s="1"/>
      <c r="F93" s="2"/>
      <c r="G93" s="12"/>
      <c r="M93" s="3"/>
      <c r="N93" s="1"/>
    </row>
    <row r="94" spans="1:14" ht="15" customHeight="1">
      <c r="A94" s="1"/>
      <c r="F94" s="2"/>
      <c r="G94" s="12"/>
      <c r="M94" s="3"/>
      <c r="N94" s="1"/>
    </row>
    <row r="95" spans="1:14" ht="15" customHeight="1">
      <c r="A95" s="1"/>
      <c r="F95" s="2"/>
      <c r="G95" s="12"/>
      <c r="M95" s="3"/>
      <c r="N95" s="1"/>
    </row>
    <row r="96" spans="1:14" ht="15" customHeight="1">
      <c r="A96" s="1"/>
      <c r="F96" s="2"/>
      <c r="G96" s="12"/>
      <c r="M96" s="3"/>
      <c r="N96" s="1"/>
    </row>
    <row r="97" spans="1:14" ht="15" customHeight="1">
      <c r="A97" s="1"/>
      <c r="F97" s="2"/>
      <c r="G97" s="12"/>
      <c r="M97" s="3"/>
      <c r="N97" s="1"/>
    </row>
    <row r="98" spans="1:14" ht="15" customHeight="1">
      <c r="A98" s="1"/>
      <c r="F98" s="2"/>
      <c r="G98" s="12"/>
      <c r="M98" s="3"/>
      <c r="N98" s="1"/>
    </row>
    <row r="99" spans="1:14" ht="15" customHeight="1">
      <c r="A99" s="1"/>
      <c r="F99" s="2"/>
      <c r="G99" s="12"/>
      <c r="M99" s="3"/>
      <c r="N99" s="1"/>
    </row>
    <row r="100" spans="1:14" ht="15" customHeight="1">
      <c r="A100" s="1"/>
      <c r="F100" s="2"/>
      <c r="G100" s="12"/>
      <c r="M100" s="3"/>
      <c r="N100" s="1"/>
    </row>
    <row r="101" spans="1:14" ht="15" customHeight="1">
      <c r="A101" s="1"/>
      <c r="F101" s="2"/>
      <c r="G101" s="12"/>
      <c r="M101" s="3"/>
      <c r="N101" s="1"/>
    </row>
    <row r="102" spans="1:14" ht="15" customHeight="1">
      <c r="A102" s="1"/>
      <c r="F102" s="2"/>
      <c r="G102" s="12"/>
      <c r="M102" s="3"/>
      <c r="N102" s="1"/>
    </row>
    <row r="103" spans="1:14" ht="15" customHeight="1">
      <c r="A103" s="1"/>
      <c r="F103" s="2"/>
      <c r="G103" s="12"/>
      <c r="M103" s="3"/>
      <c r="N103" s="1"/>
    </row>
    <row r="104" spans="1:14" ht="15" customHeight="1">
      <c r="A104" s="1"/>
      <c r="F104" s="2"/>
      <c r="G104" s="12"/>
      <c r="M104" s="3"/>
      <c r="N104" s="1"/>
    </row>
    <row r="105" spans="1:14" ht="15" customHeight="1">
      <c r="A105" s="1"/>
      <c r="F105" s="2"/>
      <c r="G105" s="12"/>
      <c r="M105" s="3"/>
      <c r="N105" s="1"/>
    </row>
    <row r="106" spans="1:14" ht="15" customHeight="1">
      <c r="A106" s="1"/>
      <c r="F106" s="2"/>
      <c r="G106" s="12"/>
      <c r="M106" s="3"/>
      <c r="N106" s="1"/>
    </row>
    <row r="107" spans="1:14" ht="15" customHeight="1">
      <c r="A107" s="1"/>
      <c r="F107" s="2"/>
      <c r="G107" s="12"/>
      <c r="M107" s="3"/>
      <c r="N107" s="1"/>
    </row>
    <row r="108" spans="1:14" ht="15" customHeight="1">
      <c r="A108" s="1"/>
      <c r="F108" s="2"/>
      <c r="G108" s="12"/>
      <c r="M108" s="3"/>
      <c r="N108" s="1"/>
    </row>
    <row r="109" spans="1:14" ht="15" customHeight="1">
      <c r="A109" s="1"/>
      <c r="F109" s="2"/>
      <c r="G109" s="12"/>
      <c r="M109" s="3"/>
      <c r="N109" s="1"/>
    </row>
    <row r="110" spans="1:14" ht="15" customHeight="1">
      <c r="A110" s="1"/>
      <c r="F110" s="2"/>
      <c r="G110" s="12"/>
      <c r="M110" s="3"/>
      <c r="N110" s="1"/>
    </row>
    <row r="111" spans="1:14" ht="15" customHeight="1">
      <c r="A111" s="1"/>
      <c r="F111" s="2"/>
      <c r="G111" s="12"/>
      <c r="M111" s="3"/>
      <c r="N111" s="1"/>
    </row>
    <row r="112" spans="1:14" ht="15" customHeight="1">
      <c r="A112" s="1"/>
      <c r="F112" s="2"/>
      <c r="G112" s="12"/>
      <c r="M112" s="3"/>
      <c r="N112" s="1"/>
    </row>
    <row r="113" spans="1:14" ht="15" customHeight="1">
      <c r="A113" s="1"/>
      <c r="F113" s="2"/>
      <c r="G113" s="12"/>
      <c r="M113" s="3"/>
      <c r="N113" s="1"/>
    </row>
    <row r="114" spans="1:14" ht="15" customHeight="1">
      <c r="A114" s="1"/>
      <c r="F114" s="2"/>
      <c r="G114" s="12"/>
      <c r="M114" s="3"/>
      <c r="N114" s="1"/>
    </row>
    <row r="115" spans="1:14" ht="15" customHeight="1">
      <c r="A115" s="1"/>
      <c r="F115" s="2"/>
      <c r="G115" s="12"/>
      <c r="M115" s="3"/>
      <c r="N115" s="1"/>
    </row>
    <row r="116" spans="1:14" ht="15" customHeight="1">
      <c r="A116" s="1"/>
      <c r="F116" s="2"/>
      <c r="G116" s="12"/>
      <c r="M116" s="3"/>
      <c r="N116" s="1"/>
    </row>
    <row r="117" spans="1:14" ht="15" customHeight="1">
      <c r="A117" s="1"/>
      <c r="F117" s="2"/>
      <c r="G117" s="12"/>
      <c r="M117" s="3"/>
      <c r="N117" s="1"/>
    </row>
    <row r="118" spans="1:14" ht="15" customHeight="1">
      <c r="A118" s="1"/>
      <c r="F118" s="2"/>
      <c r="G118" s="12"/>
      <c r="M118" s="3"/>
      <c r="N118" s="1"/>
    </row>
    <row r="119" spans="1:14" ht="15" customHeight="1">
      <c r="A119" s="1"/>
      <c r="F119" s="2"/>
      <c r="G119" s="12"/>
      <c r="M119" s="3"/>
      <c r="N119" s="1"/>
    </row>
    <row r="120" spans="1:14" ht="15" customHeight="1">
      <c r="A120" s="1"/>
      <c r="F120" s="2"/>
      <c r="G120" s="12"/>
      <c r="M120" s="3"/>
      <c r="N120" s="1"/>
    </row>
    <row r="121" spans="1:14" ht="15" customHeight="1">
      <c r="A121" s="1"/>
      <c r="F121" s="2"/>
      <c r="G121" s="12"/>
      <c r="M121" s="3"/>
      <c r="N121" s="1"/>
    </row>
    <row r="122" spans="1:14" ht="15" customHeight="1">
      <c r="A122" s="1"/>
      <c r="F122" s="2"/>
      <c r="G122" s="12"/>
      <c r="M122" s="3"/>
      <c r="N122" s="1"/>
    </row>
    <row r="123" spans="1:14" ht="15" customHeight="1">
      <c r="A123" s="1"/>
      <c r="F123" s="2"/>
      <c r="G123" s="12"/>
      <c r="M123" s="3"/>
      <c r="N123" s="1"/>
    </row>
    <row r="124" spans="1:14" ht="15" customHeight="1">
      <c r="A124" s="1"/>
      <c r="F124" s="2"/>
      <c r="G124" s="12"/>
      <c r="M124" s="3"/>
      <c r="N124" s="1"/>
    </row>
    <row r="125" spans="1:14" ht="15" customHeight="1">
      <c r="A125" s="1"/>
      <c r="F125" s="2"/>
      <c r="G125" s="12"/>
      <c r="M125" s="3"/>
      <c r="N125" s="1"/>
    </row>
    <row r="126" spans="1:14" ht="15" customHeight="1">
      <c r="A126" s="1"/>
      <c r="F126" s="2"/>
      <c r="G126" s="12"/>
      <c r="M126" s="3"/>
      <c r="N126" s="1"/>
    </row>
    <row r="127" spans="1:14" ht="15" customHeight="1">
      <c r="A127" s="1"/>
      <c r="F127" s="2"/>
      <c r="G127" s="12"/>
      <c r="M127" s="3"/>
      <c r="N127" s="1"/>
    </row>
    <row r="128" spans="1:14" ht="15" customHeight="1">
      <c r="A128" s="1"/>
      <c r="F128" s="2"/>
      <c r="G128" s="12"/>
      <c r="M128" s="3"/>
      <c r="N128" s="1"/>
    </row>
    <row r="129" spans="1:14" ht="15" customHeight="1">
      <c r="A129" s="1"/>
      <c r="F129" s="2"/>
      <c r="G129" s="12"/>
      <c r="M129" s="3"/>
      <c r="N129" s="1"/>
    </row>
    <row r="130" spans="1:14" ht="15" customHeight="1">
      <c r="A130" s="1"/>
      <c r="F130" s="2"/>
      <c r="G130" s="12"/>
      <c r="M130" s="3"/>
      <c r="N130" s="1"/>
    </row>
    <row r="131" spans="1:14" ht="15" customHeight="1">
      <c r="A131" s="1"/>
      <c r="F131" s="2"/>
      <c r="G131" s="12"/>
      <c r="M131" s="3"/>
      <c r="N131" s="1"/>
    </row>
    <row r="132" spans="1:14" ht="15" customHeight="1">
      <c r="A132" s="1"/>
      <c r="F132" s="2"/>
      <c r="G132" s="12"/>
      <c r="M132" s="3"/>
      <c r="N132" s="1"/>
    </row>
    <row r="133" spans="1:14" ht="15" customHeight="1">
      <c r="A133" s="1"/>
      <c r="F133" s="2"/>
      <c r="G133" s="12"/>
      <c r="M133" s="3"/>
      <c r="N133" s="1"/>
    </row>
    <row r="134" spans="1:14" ht="15" customHeight="1">
      <c r="A134" s="1"/>
      <c r="F134" s="2"/>
      <c r="G134" s="12"/>
      <c r="M134" s="3"/>
      <c r="N134" s="1"/>
    </row>
    <row r="135" spans="1:14" ht="15" customHeight="1">
      <c r="A135" s="1"/>
      <c r="F135" s="2"/>
      <c r="G135" s="12"/>
      <c r="M135" s="3"/>
      <c r="N135" s="1"/>
    </row>
    <row r="136" spans="1:14" ht="15" customHeight="1">
      <c r="A136" s="1"/>
      <c r="F136" s="2"/>
      <c r="G136" s="12"/>
      <c r="M136" s="3"/>
      <c r="N136" s="1"/>
    </row>
    <row r="137" spans="1:14" ht="15" customHeight="1">
      <c r="A137" s="1"/>
      <c r="F137" s="2"/>
      <c r="G137" s="12"/>
      <c r="M137" s="3"/>
      <c r="N137" s="1"/>
    </row>
    <row r="138" spans="1:14" ht="15" customHeight="1">
      <c r="A138" s="1"/>
      <c r="F138" s="2"/>
      <c r="G138" s="12"/>
      <c r="M138" s="3"/>
      <c r="N138" s="1"/>
    </row>
    <row r="139" spans="1:14" ht="15" customHeight="1">
      <c r="A139" s="1"/>
      <c r="F139" s="2"/>
      <c r="G139" s="12"/>
      <c r="M139" s="3"/>
      <c r="N139" s="1"/>
    </row>
    <row r="140" spans="1:14" ht="15" customHeight="1">
      <c r="A140" s="1"/>
      <c r="F140" s="2"/>
      <c r="G140" s="12"/>
      <c r="M140" s="3"/>
      <c r="N140" s="1"/>
    </row>
    <row r="141" spans="1:14" ht="15" customHeight="1">
      <c r="A141" s="1"/>
      <c r="F141" s="2"/>
      <c r="G141" s="12"/>
      <c r="M141" s="3"/>
      <c r="N141" s="1"/>
    </row>
    <row r="142" spans="1:14" ht="15" customHeight="1">
      <c r="A142" s="1"/>
      <c r="F142" s="2"/>
      <c r="G142" s="12"/>
      <c r="M142" s="3"/>
      <c r="N142" s="1"/>
    </row>
    <row r="143" spans="1:14" ht="15" customHeight="1">
      <c r="A143" s="1"/>
      <c r="F143" s="2"/>
      <c r="G143" s="12"/>
      <c r="M143" s="3"/>
      <c r="N143" s="1"/>
    </row>
    <row r="144" spans="1:14" ht="15" customHeight="1">
      <c r="A144" s="1"/>
      <c r="F144" s="2"/>
      <c r="G144" s="12"/>
      <c r="M144" s="3"/>
      <c r="N144" s="1"/>
    </row>
    <row r="145" spans="1:14" ht="15" customHeight="1">
      <c r="A145" s="1"/>
      <c r="F145" s="2"/>
      <c r="G145" s="12"/>
      <c r="M145" s="3"/>
      <c r="N145" s="1"/>
    </row>
    <row r="146" spans="1:14" ht="15" customHeight="1">
      <c r="A146" s="1"/>
      <c r="F146" s="2"/>
      <c r="G146" s="12"/>
      <c r="M146" s="3"/>
      <c r="N146" s="1"/>
    </row>
    <row r="147" spans="1:14" ht="15" customHeight="1">
      <c r="A147" s="1"/>
      <c r="F147" s="2"/>
      <c r="G147" s="12"/>
      <c r="M147" s="3"/>
      <c r="N147" s="1"/>
    </row>
    <row r="148" spans="1:14" ht="15" customHeight="1">
      <c r="A148" s="1"/>
      <c r="F148" s="2"/>
      <c r="G148" s="12"/>
      <c r="M148" s="3"/>
      <c r="N148" s="1"/>
    </row>
    <row r="149" spans="1:14" ht="15" customHeight="1">
      <c r="A149" s="1"/>
      <c r="F149" s="2"/>
      <c r="G149" s="12"/>
      <c r="M149" s="3"/>
      <c r="N149" s="1"/>
    </row>
    <row r="150" spans="1:14" ht="15" customHeight="1">
      <c r="A150" s="1"/>
      <c r="F150" s="2"/>
      <c r="G150" s="12"/>
      <c r="M150" s="3"/>
      <c r="N150" s="1"/>
    </row>
    <row r="151" spans="1:14" ht="15" customHeight="1">
      <c r="A151" s="1"/>
      <c r="F151" s="2"/>
      <c r="G151" s="12"/>
      <c r="M151" s="3"/>
      <c r="N151" s="1"/>
    </row>
    <row r="152" spans="1:14" ht="15" customHeight="1">
      <c r="A152" s="1"/>
      <c r="F152" s="2"/>
      <c r="G152" s="12"/>
      <c r="M152" s="3"/>
      <c r="N152" s="1"/>
    </row>
    <row r="153" spans="1:14" ht="15" customHeight="1">
      <c r="A153" s="1"/>
      <c r="F153" s="2"/>
      <c r="G153" s="12"/>
      <c r="M153" s="3"/>
      <c r="N153" s="1"/>
    </row>
    <row r="154" spans="1:14" ht="15" customHeight="1">
      <c r="A154" s="1"/>
      <c r="F154" s="2"/>
      <c r="G154" s="12"/>
      <c r="M154" s="3"/>
      <c r="N154" s="1"/>
    </row>
    <row r="155" spans="1:14" ht="15" customHeight="1">
      <c r="A155" s="1"/>
      <c r="F155" s="2"/>
      <c r="G155" s="12"/>
      <c r="M155" s="3"/>
      <c r="N155" s="1"/>
    </row>
    <row r="156" spans="1:14" ht="15" customHeight="1">
      <c r="A156" s="1"/>
      <c r="F156" s="2"/>
      <c r="G156" s="12"/>
      <c r="M156" s="3"/>
      <c r="N156" s="1"/>
    </row>
    <row r="157" spans="1:14" ht="15" customHeight="1">
      <c r="A157" s="1"/>
      <c r="F157" s="2"/>
      <c r="G157" s="12"/>
      <c r="M157" s="3"/>
      <c r="N157" s="1"/>
    </row>
    <row r="158" spans="1:14" ht="15" customHeight="1">
      <c r="A158" s="1"/>
      <c r="F158" s="2"/>
      <c r="G158" s="12"/>
      <c r="M158" s="3"/>
      <c r="N158" s="1"/>
    </row>
    <row r="159" spans="1:14" ht="15" customHeight="1">
      <c r="A159" s="1"/>
      <c r="F159" s="2"/>
      <c r="G159" s="12"/>
      <c r="M159" s="3"/>
      <c r="N159" s="1"/>
    </row>
    <row r="160" spans="1:14" ht="15" customHeight="1">
      <c r="A160" s="1"/>
      <c r="F160" s="2"/>
      <c r="G160" s="12"/>
      <c r="M160" s="3"/>
      <c r="N160" s="1"/>
    </row>
    <row r="161" spans="1:14" ht="15" customHeight="1">
      <c r="A161" s="1"/>
      <c r="F161" s="2"/>
      <c r="G161" s="12"/>
      <c r="M161" s="3"/>
      <c r="N161" s="1"/>
    </row>
    <row r="162" spans="1:14" ht="15" customHeight="1">
      <c r="A162" s="1"/>
      <c r="F162" s="2"/>
      <c r="G162" s="12"/>
      <c r="M162" s="3"/>
      <c r="N162" s="1"/>
    </row>
    <row r="163" spans="1:14" ht="15" customHeight="1">
      <c r="A163" s="1"/>
      <c r="F163" s="2"/>
      <c r="G163" s="12"/>
      <c r="M163" s="3"/>
      <c r="N163" s="1"/>
    </row>
    <row r="164" spans="1:14" ht="15" customHeight="1">
      <c r="A164" s="1"/>
      <c r="F164" s="2"/>
      <c r="G164" s="12"/>
      <c r="M164" s="3"/>
      <c r="N164" s="1"/>
    </row>
    <row r="165" spans="1:14" ht="15" customHeight="1">
      <c r="A165" s="1"/>
      <c r="F165" s="2"/>
      <c r="G165" s="12"/>
      <c r="M165" s="3"/>
      <c r="N165" s="1"/>
    </row>
    <row r="166" spans="1:14" ht="15" customHeight="1">
      <c r="A166" s="1"/>
      <c r="F166" s="2"/>
      <c r="G166" s="12"/>
      <c r="M166" s="3"/>
      <c r="N166" s="1"/>
    </row>
    <row r="167" spans="1:14" ht="15" customHeight="1">
      <c r="A167" s="1"/>
      <c r="F167" s="2"/>
      <c r="G167" s="12"/>
      <c r="M167" s="3"/>
      <c r="N167" s="1"/>
    </row>
    <row r="168" spans="1:14" ht="15" customHeight="1">
      <c r="A168" s="1"/>
      <c r="F168" s="2"/>
      <c r="G168" s="12"/>
      <c r="M168" s="3"/>
      <c r="N168" s="1"/>
    </row>
    <row r="169" spans="1:14" ht="15" customHeight="1">
      <c r="A169" s="1"/>
      <c r="F169" s="2"/>
      <c r="G169" s="12"/>
      <c r="M169" s="3"/>
      <c r="N169" s="1"/>
    </row>
    <row r="170" spans="1:14" ht="15" customHeight="1">
      <c r="A170" s="1"/>
      <c r="F170" s="2"/>
      <c r="G170" s="12"/>
      <c r="M170" s="3"/>
      <c r="N170" s="1"/>
    </row>
    <row r="171" spans="1:14" ht="15" customHeight="1">
      <c r="A171" s="1"/>
      <c r="F171" s="2"/>
      <c r="G171" s="12"/>
      <c r="M171" s="3"/>
      <c r="N171" s="1"/>
    </row>
    <row r="172" spans="1:14" ht="15" customHeight="1">
      <c r="A172" s="1"/>
      <c r="F172" s="2"/>
      <c r="G172" s="12"/>
      <c r="M172" s="3"/>
      <c r="N172" s="1"/>
    </row>
    <row r="173" spans="1:14" ht="15" customHeight="1">
      <c r="A173" s="1"/>
      <c r="F173" s="2"/>
      <c r="G173" s="12"/>
      <c r="M173" s="3"/>
      <c r="N173" s="1"/>
    </row>
    <row r="174" spans="1:14" ht="15" customHeight="1">
      <c r="A174" s="1"/>
      <c r="F174" s="2"/>
      <c r="G174" s="12"/>
      <c r="M174" s="3"/>
      <c r="N174" s="1"/>
    </row>
    <row r="175" spans="1:14" ht="15" customHeight="1">
      <c r="A175" s="1"/>
      <c r="F175" s="2"/>
      <c r="G175" s="12"/>
      <c r="M175" s="3"/>
      <c r="N175" s="1"/>
    </row>
    <row r="176" spans="1:14" ht="15" customHeight="1">
      <c r="A176" s="1"/>
      <c r="F176" s="2"/>
      <c r="G176" s="12"/>
      <c r="M176" s="3"/>
      <c r="N176" s="1"/>
    </row>
    <row r="177" spans="1:14" ht="15" customHeight="1">
      <c r="A177" s="1"/>
      <c r="F177" s="2"/>
      <c r="G177" s="12"/>
      <c r="M177" s="3"/>
      <c r="N177" s="1"/>
    </row>
    <row r="178" spans="1:14" ht="15" customHeight="1">
      <c r="A178" s="1"/>
      <c r="F178" s="2"/>
      <c r="G178" s="12"/>
      <c r="M178" s="3"/>
      <c r="N178" s="1"/>
    </row>
    <row r="179" spans="1:14" ht="15" customHeight="1">
      <c r="A179" s="1"/>
      <c r="F179" s="2"/>
      <c r="G179" s="12"/>
      <c r="M179" s="3"/>
      <c r="N179" s="1"/>
    </row>
    <row r="180" spans="1:14" ht="15" customHeight="1">
      <c r="A180" s="1"/>
      <c r="F180" s="2"/>
      <c r="G180" s="12"/>
      <c r="M180" s="3"/>
      <c r="N180" s="1"/>
    </row>
    <row r="181" spans="1:14" ht="15" customHeight="1">
      <c r="A181" s="1"/>
      <c r="F181" s="2"/>
      <c r="G181" s="12"/>
      <c r="M181" s="3"/>
      <c r="N181" s="1"/>
    </row>
    <row r="182" spans="1:14" ht="15" customHeight="1">
      <c r="A182" s="1"/>
      <c r="F182" s="2"/>
      <c r="G182" s="12"/>
      <c r="M182" s="3"/>
      <c r="N182" s="1"/>
    </row>
    <row r="183" spans="1:14" ht="15" customHeight="1">
      <c r="A183" s="1"/>
      <c r="F183" s="2"/>
      <c r="G183" s="12"/>
      <c r="M183" s="3"/>
      <c r="N183" s="1"/>
    </row>
    <row r="184" spans="1:14" ht="15" customHeight="1">
      <c r="A184" s="1"/>
      <c r="F184" s="2"/>
      <c r="G184" s="12"/>
      <c r="M184" s="3"/>
      <c r="N184" s="1"/>
    </row>
    <row r="185" spans="1:14" ht="15" customHeight="1">
      <c r="A185" s="1"/>
      <c r="F185" s="2"/>
      <c r="G185" s="12"/>
      <c r="M185" s="3"/>
      <c r="N185" s="1"/>
    </row>
    <row r="186" spans="1:14" ht="15" customHeight="1">
      <c r="A186" s="1"/>
      <c r="F186" s="2"/>
      <c r="G186" s="12"/>
      <c r="M186" s="3"/>
      <c r="N186" s="1"/>
    </row>
    <row r="187" spans="1:14" ht="15" customHeight="1">
      <c r="A187" s="1"/>
      <c r="F187" s="2"/>
      <c r="G187" s="12"/>
      <c r="M187" s="3"/>
      <c r="N187" s="1"/>
    </row>
    <row r="188" spans="1:14" ht="15" customHeight="1">
      <c r="A188" s="1"/>
      <c r="F188" s="2"/>
      <c r="G188" s="12"/>
      <c r="M188" s="3"/>
      <c r="N188" s="1"/>
    </row>
    <row r="189" spans="1:14" ht="15" customHeight="1">
      <c r="A189" s="1"/>
      <c r="F189" s="2"/>
      <c r="G189" s="12"/>
      <c r="M189" s="3"/>
      <c r="N189" s="1"/>
    </row>
    <row r="190" spans="1:14" ht="15" customHeight="1">
      <c r="A190" s="1"/>
      <c r="F190" s="2"/>
      <c r="G190" s="12"/>
      <c r="M190" s="3"/>
      <c r="N190" s="1"/>
    </row>
    <row r="191" spans="1:14" ht="15" customHeight="1">
      <c r="A191" s="1"/>
      <c r="F191" s="2"/>
      <c r="G191" s="12"/>
      <c r="M191" s="3"/>
      <c r="N191" s="1"/>
    </row>
    <row r="192" spans="1:14" ht="15" customHeight="1">
      <c r="A192" s="1"/>
      <c r="F192" s="2"/>
      <c r="G192" s="12"/>
      <c r="M192" s="3"/>
      <c r="N192" s="1"/>
    </row>
    <row r="193" spans="1:14" ht="15" customHeight="1">
      <c r="A193" s="1"/>
      <c r="F193" s="2"/>
      <c r="G193" s="12"/>
      <c r="M193" s="3"/>
      <c r="N193" s="1"/>
    </row>
    <row r="194" spans="1:14" ht="15" customHeight="1">
      <c r="A194" s="1"/>
      <c r="F194" s="2"/>
      <c r="G194" s="12"/>
      <c r="M194" s="3"/>
      <c r="N194" s="1"/>
    </row>
    <row r="195" spans="1:14" ht="15" customHeight="1">
      <c r="A195" s="1"/>
      <c r="F195" s="2"/>
      <c r="G195" s="12"/>
      <c r="M195" s="3"/>
      <c r="N195" s="1"/>
    </row>
    <row r="196" spans="1:14" ht="15" customHeight="1">
      <c r="A196" s="1"/>
      <c r="F196" s="2"/>
      <c r="G196" s="12"/>
      <c r="M196" s="3"/>
      <c r="N196" s="1"/>
    </row>
    <row r="197" spans="1:14" ht="15" customHeight="1">
      <c r="A197" s="1"/>
      <c r="F197" s="2"/>
      <c r="G197" s="12"/>
      <c r="M197" s="3"/>
      <c r="N197" s="1"/>
    </row>
    <row r="198" spans="1:14" ht="15" customHeight="1">
      <c r="A198" s="1"/>
      <c r="F198" s="2"/>
      <c r="G198" s="12"/>
      <c r="M198" s="3"/>
      <c r="N198" s="1"/>
    </row>
    <row r="199" spans="1:14" ht="15" customHeight="1">
      <c r="A199" s="1"/>
      <c r="F199" s="2"/>
      <c r="G199" s="12"/>
      <c r="M199" s="3"/>
      <c r="N199" s="1"/>
    </row>
    <row r="200" spans="1:14" ht="15" customHeight="1">
      <c r="A200" s="1"/>
      <c r="F200" s="2"/>
      <c r="G200" s="12"/>
      <c r="M200" s="3"/>
      <c r="N200" s="1"/>
    </row>
    <row r="201" spans="1:14" ht="15" customHeight="1">
      <c r="A201" s="1"/>
      <c r="F201" s="2"/>
      <c r="G201" s="12"/>
      <c r="M201" s="3"/>
      <c r="N201" s="1"/>
    </row>
    <row r="202" spans="1:14" ht="15" customHeight="1">
      <c r="A202" s="1"/>
      <c r="F202" s="2"/>
      <c r="G202" s="12"/>
      <c r="M202" s="3"/>
      <c r="N202" s="1"/>
    </row>
    <row r="203" spans="1:14" ht="15" customHeight="1">
      <c r="A203" s="1"/>
      <c r="F203" s="2"/>
      <c r="G203" s="12"/>
      <c r="M203" s="3"/>
      <c r="N203" s="1"/>
    </row>
    <row r="204" spans="1:14" ht="15" customHeight="1">
      <c r="A204" s="1"/>
      <c r="F204" s="2"/>
      <c r="G204" s="12"/>
      <c r="M204" s="3"/>
      <c r="N204" s="1"/>
    </row>
    <row r="205" spans="1:14" ht="15" customHeight="1">
      <c r="A205" s="1"/>
      <c r="F205" s="2"/>
      <c r="G205" s="12"/>
      <c r="M205" s="3"/>
      <c r="N205" s="1"/>
    </row>
    <row r="206" spans="1:14" ht="15" customHeight="1">
      <c r="A206" s="1"/>
      <c r="F206" s="2"/>
      <c r="G206" s="12"/>
      <c r="M206" s="3"/>
      <c r="N206" s="1"/>
    </row>
    <row r="207" spans="1:14" ht="15" customHeight="1">
      <c r="A207" s="1"/>
      <c r="F207" s="2"/>
      <c r="G207" s="12"/>
      <c r="M207" s="3"/>
      <c r="N207" s="1"/>
    </row>
    <row r="208" spans="1:14" ht="15" customHeight="1">
      <c r="A208" s="1"/>
      <c r="F208" s="2"/>
      <c r="G208" s="12"/>
      <c r="M208" s="3"/>
      <c r="N208" s="1"/>
    </row>
    <row r="209" spans="1:14" ht="15" customHeight="1">
      <c r="A209" s="1"/>
      <c r="F209" s="2"/>
      <c r="G209" s="12"/>
      <c r="M209" s="3"/>
      <c r="N209" s="1"/>
    </row>
    <row r="210" spans="1:14" ht="15" customHeight="1">
      <c r="A210" s="1"/>
      <c r="F210" s="2"/>
      <c r="G210" s="12"/>
      <c r="M210" s="3"/>
      <c r="N210" s="1"/>
    </row>
    <row r="211" spans="1:14" ht="15" customHeight="1">
      <c r="A211" s="1"/>
      <c r="F211" s="2"/>
      <c r="G211" s="12"/>
      <c r="M211" s="3"/>
      <c r="N211" s="1"/>
    </row>
    <row r="212" spans="1:14" ht="15" customHeight="1">
      <c r="A212" s="1"/>
      <c r="F212" s="2"/>
      <c r="G212" s="12"/>
      <c r="M212" s="3"/>
      <c r="N212" s="1"/>
    </row>
    <row r="213" spans="1:14" ht="15" customHeight="1">
      <c r="A213" s="1"/>
      <c r="F213" s="2"/>
      <c r="G213" s="12"/>
      <c r="M213" s="3"/>
      <c r="N213" s="1"/>
    </row>
    <row r="214" spans="1:14" ht="15" customHeight="1">
      <c r="A214" s="1"/>
      <c r="F214" s="2"/>
      <c r="G214" s="12"/>
      <c r="M214" s="3"/>
      <c r="N214" s="1"/>
    </row>
    <row r="215" spans="1:14" ht="15" customHeight="1">
      <c r="A215" s="1"/>
      <c r="F215" s="2"/>
      <c r="G215" s="12"/>
      <c r="M215" s="3"/>
      <c r="N215" s="1"/>
    </row>
    <row r="216" spans="1:14" ht="15" customHeight="1">
      <c r="A216" s="1"/>
      <c r="F216" s="2"/>
      <c r="G216" s="12"/>
      <c r="M216" s="3"/>
      <c r="N216" s="1"/>
    </row>
    <row r="217" spans="1:14" ht="15" customHeight="1">
      <c r="A217" s="1"/>
      <c r="F217" s="2"/>
      <c r="G217" s="12"/>
      <c r="M217" s="3"/>
      <c r="N217" s="1"/>
    </row>
    <row r="218" spans="1:14" ht="15" customHeight="1">
      <c r="A218" s="1"/>
      <c r="F218" s="2"/>
      <c r="G218" s="12"/>
      <c r="M218" s="3"/>
      <c r="N218" s="1"/>
    </row>
    <row r="219" spans="1:14" ht="15" customHeight="1">
      <c r="A219" s="1"/>
      <c r="F219" s="2"/>
      <c r="G219" s="12"/>
      <c r="M219" s="3"/>
      <c r="N219" s="1"/>
    </row>
    <row r="220" spans="1:14" ht="15" customHeight="1">
      <c r="A220" s="1"/>
      <c r="F220" s="2"/>
      <c r="G220" s="12"/>
      <c r="M220" s="3"/>
      <c r="N220" s="1"/>
    </row>
    <row r="221" spans="1:14" ht="15" customHeight="1">
      <c r="A221" s="1"/>
      <c r="F221" s="2"/>
      <c r="G221" s="12"/>
      <c r="M221" s="3"/>
      <c r="N221" s="1"/>
    </row>
    <row r="222" spans="1:14" ht="15" customHeight="1">
      <c r="A222" s="1"/>
      <c r="F222" s="2"/>
      <c r="G222" s="12"/>
      <c r="M222" s="3"/>
      <c r="N222" s="1"/>
    </row>
    <row r="223" spans="1:14" ht="15" customHeight="1">
      <c r="A223" s="1"/>
      <c r="F223" s="2"/>
      <c r="G223" s="12"/>
      <c r="M223" s="3"/>
      <c r="N223" s="1"/>
    </row>
    <row r="224" spans="1:14" ht="15" customHeight="1">
      <c r="A224" s="1"/>
      <c r="F224" s="2"/>
      <c r="G224" s="12"/>
      <c r="M224" s="3"/>
      <c r="N224" s="1"/>
    </row>
    <row r="225" spans="1:14" ht="15" customHeight="1">
      <c r="A225" s="1"/>
      <c r="F225" s="2"/>
      <c r="G225" s="12"/>
      <c r="M225" s="3"/>
      <c r="N225" s="1"/>
    </row>
    <row r="226" spans="1:14" ht="15" customHeight="1">
      <c r="A226" s="1"/>
      <c r="F226" s="2"/>
      <c r="G226" s="12"/>
      <c r="M226" s="3"/>
      <c r="N226" s="1"/>
    </row>
    <row r="227" spans="1:14" ht="15" customHeight="1">
      <c r="A227" s="1"/>
      <c r="F227" s="2"/>
      <c r="G227" s="12"/>
      <c r="M227" s="3"/>
      <c r="N227" s="1"/>
    </row>
    <row r="228" spans="1:14" ht="15" customHeight="1">
      <c r="A228" s="1"/>
      <c r="F228" s="2"/>
      <c r="G228" s="12"/>
      <c r="M228" s="3"/>
      <c r="N228" s="1"/>
    </row>
    <row r="229" spans="1:14" ht="15" customHeight="1">
      <c r="A229" s="1"/>
      <c r="F229" s="2"/>
      <c r="G229" s="12"/>
      <c r="M229" s="3"/>
      <c r="N229" s="1"/>
    </row>
    <row r="230" spans="1:14" ht="15" customHeight="1">
      <c r="A230" s="1"/>
      <c r="F230" s="2"/>
      <c r="G230" s="12"/>
      <c r="M230" s="3"/>
      <c r="N230" s="1"/>
    </row>
    <row r="231" spans="1:14" ht="15" customHeight="1">
      <c r="A231" s="1"/>
      <c r="F231" s="2"/>
      <c r="G231" s="12"/>
      <c r="M231" s="3"/>
      <c r="N231" s="1"/>
    </row>
    <row r="232" spans="1:14" ht="15" customHeight="1">
      <c r="A232" s="1"/>
      <c r="F232" s="2"/>
      <c r="G232" s="12"/>
      <c r="M232" s="3"/>
      <c r="N232" s="1"/>
    </row>
    <row r="233" spans="1:14" ht="15" customHeight="1">
      <c r="A233" s="1"/>
      <c r="F233" s="2"/>
      <c r="G233" s="12"/>
      <c r="M233" s="3"/>
      <c r="N233" s="1"/>
    </row>
    <row r="234" spans="1:14" ht="15" customHeight="1">
      <c r="A234" s="1"/>
      <c r="F234" s="2"/>
      <c r="G234" s="12"/>
      <c r="M234" s="3"/>
      <c r="N234" s="1"/>
    </row>
    <row r="235" spans="1:14" ht="15" customHeight="1">
      <c r="A235" s="1"/>
      <c r="F235" s="2"/>
      <c r="G235" s="12"/>
      <c r="M235" s="3"/>
      <c r="N235" s="1"/>
    </row>
    <row r="236" spans="1:14" ht="15" customHeight="1">
      <c r="A236" s="1"/>
      <c r="F236" s="2"/>
      <c r="G236" s="12"/>
      <c r="M236" s="3"/>
      <c r="N236" s="1"/>
    </row>
    <row r="237" spans="1:14" ht="15" customHeight="1">
      <c r="A237" s="1"/>
      <c r="F237" s="2"/>
      <c r="G237" s="12"/>
      <c r="M237" s="3"/>
      <c r="N237" s="1"/>
    </row>
    <row r="238" spans="1:14" ht="15" customHeight="1">
      <c r="A238" s="1"/>
      <c r="F238" s="2"/>
      <c r="G238" s="12"/>
      <c r="M238" s="3"/>
      <c r="N238" s="1"/>
    </row>
    <row r="239" spans="1:14" ht="15" customHeight="1">
      <c r="A239" s="1"/>
      <c r="F239" s="2"/>
      <c r="G239" s="12"/>
      <c r="M239" s="3"/>
      <c r="N239" s="1"/>
    </row>
    <row r="240" spans="1:14" ht="15" customHeight="1">
      <c r="A240" s="1"/>
      <c r="F240" s="2"/>
      <c r="G240" s="12"/>
      <c r="M240" s="3"/>
      <c r="N240" s="1"/>
    </row>
    <row r="241" spans="1:14" ht="15" customHeight="1">
      <c r="A241" s="1"/>
      <c r="F241" s="2"/>
      <c r="G241" s="12"/>
      <c r="M241" s="3"/>
      <c r="N241" s="1"/>
    </row>
    <row r="242" spans="1:14" ht="15" customHeight="1">
      <c r="A242" s="1"/>
      <c r="F242" s="2"/>
      <c r="G242" s="12"/>
      <c r="M242" s="3"/>
      <c r="N242" s="1"/>
    </row>
    <row r="243" spans="1:14" ht="15" customHeight="1">
      <c r="A243" s="1"/>
      <c r="F243" s="2"/>
      <c r="G243" s="12"/>
      <c r="M243" s="3"/>
      <c r="N243" s="1"/>
    </row>
    <row r="244" spans="1:14" ht="15" customHeight="1">
      <c r="A244" s="1"/>
      <c r="F244" s="2"/>
      <c r="G244" s="12"/>
      <c r="M244" s="3"/>
      <c r="N244" s="1"/>
    </row>
    <row r="245" spans="1:14" ht="15" customHeight="1">
      <c r="A245" s="1"/>
      <c r="F245" s="2"/>
      <c r="G245" s="12"/>
      <c r="M245" s="3"/>
      <c r="N245" s="1"/>
    </row>
    <row r="246" spans="1:14" ht="15" customHeight="1">
      <c r="A246" s="1"/>
      <c r="F246" s="2"/>
      <c r="G246" s="12"/>
      <c r="M246" s="3"/>
      <c r="N246" s="1"/>
    </row>
    <row r="247" spans="1:14" ht="15" customHeight="1">
      <c r="A247" s="1"/>
      <c r="F247" s="2"/>
      <c r="G247" s="12"/>
      <c r="M247" s="3"/>
      <c r="N247" s="1"/>
    </row>
    <row r="248" spans="1:14" ht="15" customHeight="1">
      <c r="A248" s="1"/>
      <c r="F248" s="2"/>
      <c r="G248" s="12"/>
      <c r="M248" s="3"/>
      <c r="N248" s="1"/>
    </row>
    <row r="249" spans="1:14" ht="15" customHeight="1">
      <c r="A249" s="1"/>
      <c r="F249" s="2"/>
      <c r="G249" s="12"/>
      <c r="M249" s="3"/>
      <c r="N249" s="1"/>
    </row>
    <row r="250" spans="1:14" ht="15" customHeight="1">
      <c r="A250" s="1"/>
      <c r="F250" s="2"/>
      <c r="G250" s="12"/>
      <c r="M250" s="3"/>
      <c r="N250" s="1"/>
    </row>
    <row r="251" spans="1:14" ht="15" customHeight="1">
      <c r="A251" s="1"/>
      <c r="F251" s="2"/>
      <c r="G251" s="12"/>
      <c r="M251" s="3"/>
      <c r="N251" s="1"/>
    </row>
    <row r="252" spans="1:14" ht="15" customHeight="1">
      <c r="A252" s="1"/>
      <c r="F252" s="2"/>
      <c r="G252" s="12"/>
      <c r="M252" s="3"/>
      <c r="N252" s="1"/>
    </row>
    <row r="253" spans="1:14" ht="15" customHeight="1">
      <c r="A253" s="1"/>
      <c r="F253" s="2"/>
      <c r="G253" s="12"/>
      <c r="M253" s="3"/>
      <c r="N253" s="1"/>
    </row>
    <row r="254" spans="1:14" ht="15" customHeight="1">
      <c r="A254" s="1"/>
      <c r="F254" s="2"/>
      <c r="G254" s="12"/>
      <c r="M254" s="3"/>
      <c r="N254" s="1"/>
    </row>
    <row r="255" spans="1:14" ht="15" customHeight="1">
      <c r="A255" s="1"/>
      <c r="F255" s="2"/>
      <c r="G255" s="12"/>
      <c r="M255" s="3"/>
      <c r="N255" s="1"/>
    </row>
    <row r="256" spans="1:14" ht="15" customHeight="1">
      <c r="A256" s="1"/>
      <c r="F256" s="2"/>
      <c r="G256" s="12"/>
      <c r="M256" s="3"/>
      <c r="N256" s="1"/>
    </row>
    <row r="257" spans="1:14" ht="15" customHeight="1">
      <c r="A257" s="1"/>
      <c r="F257" s="2"/>
      <c r="G257" s="12"/>
      <c r="M257" s="3"/>
      <c r="N257" s="1"/>
    </row>
    <row r="258" spans="1:14" ht="15" customHeight="1">
      <c r="A258" s="1"/>
      <c r="F258" s="2"/>
      <c r="G258" s="12"/>
      <c r="M258" s="3"/>
      <c r="N258" s="1"/>
    </row>
    <row r="259" spans="1:14" ht="15" customHeight="1">
      <c r="A259" s="1"/>
      <c r="F259" s="2"/>
      <c r="G259" s="12"/>
      <c r="M259" s="3"/>
      <c r="N259" s="1"/>
    </row>
    <row r="260" spans="1:14" ht="15" customHeight="1">
      <c r="A260" s="1"/>
      <c r="F260" s="2"/>
      <c r="G260" s="12"/>
      <c r="M260" s="3"/>
      <c r="N260" s="1"/>
    </row>
    <row r="261" spans="1:14" ht="15" customHeight="1">
      <c r="A261" s="1"/>
      <c r="F261" s="2"/>
      <c r="G261" s="12"/>
      <c r="M261" s="3"/>
      <c r="N261" s="1"/>
    </row>
    <row r="262" spans="1:14" ht="15" customHeight="1">
      <c r="A262" s="1"/>
      <c r="F262" s="2"/>
      <c r="G262" s="12"/>
      <c r="M262" s="3"/>
      <c r="N262" s="1"/>
    </row>
    <row r="263" spans="1:14" ht="15" customHeight="1">
      <c r="A263" s="1"/>
      <c r="F263" s="2"/>
      <c r="G263" s="12"/>
      <c r="M263" s="3"/>
      <c r="N263" s="1"/>
    </row>
    <row r="264" spans="1:14" ht="15" customHeight="1">
      <c r="A264" s="1"/>
      <c r="F264" s="2"/>
      <c r="G264" s="12"/>
      <c r="M264" s="3"/>
      <c r="N264" s="1"/>
    </row>
    <row r="265" spans="1:14" ht="15" customHeight="1">
      <c r="A265" s="1"/>
      <c r="F265" s="2"/>
      <c r="G265" s="12"/>
      <c r="M265" s="3"/>
      <c r="N265" s="1"/>
    </row>
    <row r="266" spans="1:14" ht="15" customHeight="1">
      <c r="A266" s="1"/>
      <c r="F266" s="2"/>
      <c r="G266" s="12"/>
      <c r="M266" s="3"/>
      <c r="N266" s="1"/>
    </row>
    <row r="267" spans="1:14" ht="15" customHeight="1">
      <c r="A267" s="1"/>
      <c r="F267" s="2"/>
      <c r="G267" s="12"/>
      <c r="M267" s="3"/>
      <c r="N267" s="1"/>
    </row>
    <row r="268" spans="1:14" ht="15" customHeight="1">
      <c r="A268" s="1"/>
      <c r="F268" s="2"/>
      <c r="G268" s="12"/>
      <c r="M268" s="3"/>
      <c r="N268" s="1"/>
    </row>
    <row r="269" spans="1:14" ht="15" customHeight="1">
      <c r="A269" s="1"/>
      <c r="F269" s="2"/>
      <c r="G269" s="12"/>
      <c r="M269" s="3"/>
      <c r="N269" s="1"/>
    </row>
    <row r="270" spans="1:14" ht="15" customHeight="1">
      <c r="A270" s="1"/>
      <c r="F270" s="2"/>
      <c r="G270" s="12"/>
      <c r="M270" s="3"/>
      <c r="N270" s="1"/>
    </row>
    <row r="271" spans="1:14" ht="15" customHeight="1">
      <c r="A271" s="1"/>
      <c r="F271" s="2"/>
      <c r="G271" s="12"/>
      <c r="M271" s="3"/>
      <c r="N271" s="1"/>
    </row>
    <row r="272" spans="1:14" ht="15" customHeight="1">
      <c r="A272" s="1"/>
      <c r="F272" s="2"/>
      <c r="G272" s="12"/>
      <c r="M272" s="3"/>
      <c r="N272" s="1"/>
    </row>
    <row r="273" spans="1:14" ht="15" customHeight="1">
      <c r="A273" s="1"/>
      <c r="F273" s="2"/>
      <c r="G273" s="12"/>
      <c r="M273" s="3"/>
      <c r="N273" s="1"/>
    </row>
    <row r="274" spans="1:14" ht="15" customHeight="1">
      <c r="A274" s="1"/>
      <c r="F274" s="2"/>
      <c r="G274" s="12"/>
      <c r="M274" s="3"/>
      <c r="N274" s="1"/>
    </row>
    <row r="275" spans="1:14" ht="15" customHeight="1">
      <c r="A275" s="1"/>
      <c r="F275" s="2"/>
      <c r="G275" s="12"/>
      <c r="M275" s="3"/>
      <c r="N275" s="1"/>
    </row>
    <row r="276" spans="1:14" ht="15" customHeight="1">
      <c r="A276" s="1"/>
      <c r="F276" s="2"/>
      <c r="G276" s="12"/>
      <c r="M276" s="3"/>
      <c r="N276" s="1"/>
    </row>
    <row r="277" spans="1:14" ht="15" customHeight="1">
      <c r="A277" s="1"/>
      <c r="F277" s="2"/>
      <c r="G277" s="12"/>
      <c r="M277" s="3"/>
      <c r="N277" s="1"/>
    </row>
    <row r="278" spans="1:14" ht="15" customHeight="1">
      <c r="A278" s="1"/>
      <c r="F278" s="2"/>
      <c r="G278" s="12"/>
      <c r="M278" s="3"/>
      <c r="N278" s="1"/>
    </row>
    <row r="279" spans="1:14" ht="15" customHeight="1">
      <c r="A279" s="1"/>
      <c r="F279" s="2"/>
      <c r="G279" s="12"/>
      <c r="M279" s="3"/>
      <c r="N279" s="1"/>
    </row>
    <row r="280" spans="1:14" ht="15" customHeight="1">
      <c r="A280" s="1"/>
      <c r="F280" s="2"/>
      <c r="G280" s="12"/>
      <c r="M280" s="3"/>
      <c r="N280" s="1"/>
    </row>
    <row r="281" spans="1:14" ht="15" customHeight="1">
      <c r="A281" s="1"/>
      <c r="F281" s="2"/>
      <c r="G281" s="12"/>
      <c r="M281" s="3"/>
      <c r="N281" s="1"/>
    </row>
    <row r="282" spans="1:14" ht="15" customHeight="1">
      <c r="A282" s="1"/>
      <c r="F282" s="2"/>
      <c r="G282" s="12"/>
      <c r="M282" s="3"/>
      <c r="N282" s="1"/>
    </row>
    <row r="283" spans="1:14" ht="15" customHeight="1">
      <c r="A283" s="1"/>
      <c r="F283" s="2"/>
      <c r="G283" s="12"/>
      <c r="M283" s="3"/>
      <c r="N283" s="1"/>
    </row>
    <row r="284" spans="1:14" ht="15" customHeight="1">
      <c r="A284" s="1"/>
      <c r="F284" s="2"/>
      <c r="G284" s="12"/>
      <c r="M284" s="3"/>
      <c r="N284" s="1"/>
    </row>
    <row r="285" spans="1:14" ht="15" customHeight="1">
      <c r="A285" s="1"/>
      <c r="F285" s="2"/>
      <c r="G285" s="12"/>
      <c r="M285" s="3"/>
      <c r="N285" s="1"/>
    </row>
    <row r="286" spans="1:14" ht="15" customHeight="1">
      <c r="A286" s="1"/>
      <c r="F286" s="2"/>
      <c r="G286" s="12"/>
      <c r="M286" s="3"/>
      <c r="N286" s="1"/>
    </row>
    <row r="287" spans="1:14" ht="15" customHeight="1">
      <c r="A287" s="1"/>
      <c r="F287" s="2"/>
      <c r="G287" s="12"/>
      <c r="M287" s="3"/>
      <c r="N287" s="1"/>
    </row>
    <row r="288" spans="1:14" ht="15" customHeight="1">
      <c r="A288" s="1"/>
      <c r="F288" s="2"/>
      <c r="G288" s="12"/>
      <c r="M288" s="3"/>
      <c r="N288" s="1"/>
    </row>
    <row r="289" spans="1:14" ht="15" customHeight="1">
      <c r="A289" s="1"/>
      <c r="F289" s="2"/>
      <c r="G289" s="12"/>
      <c r="M289" s="3"/>
      <c r="N289" s="1"/>
    </row>
    <row r="290" spans="1:14" ht="15" customHeight="1">
      <c r="A290" s="1"/>
      <c r="F290" s="2"/>
      <c r="G290" s="12"/>
      <c r="M290" s="3"/>
      <c r="N290" s="1"/>
    </row>
    <row r="291" spans="1:14" ht="15" customHeight="1">
      <c r="A291" s="1"/>
      <c r="F291" s="2"/>
      <c r="G291" s="12"/>
      <c r="M291" s="3"/>
      <c r="N291" s="1"/>
    </row>
    <row r="292" spans="1:14" ht="15" customHeight="1">
      <c r="A292" s="1"/>
      <c r="F292" s="2"/>
      <c r="G292" s="12"/>
      <c r="M292" s="3"/>
      <c r="N292" s="1"/>
    </row>
    <row r="293" spans="1:14" ht="15" customHeight="1">
      <c r="A293" s="1"/>
      <c r="F293" s="2"/>
      <c r="G293" s="12"/>
      <c r="M293" s="3"/>
      <c r="N293" s="1"/>
    </row>
    <row r="294" spans="1:14" ht="15" customHeight="1">
      <c r="A294" s="1"/>
      <c r="F294" s="2"/>
      <c r="G294" s="12"/>
      <c r="M294" s="3"/>
      <c r="N294" s="1"/>
    </row>
    <row r="295" spans="1:14" ht="15" customHeight="1">
      <c r="A295" s="1"/>
      <c r="F295" s="2"/>
      <c r="G295" s="12"/>
      <c r="M295" s="3"/>
      <c r="N295" s="1"/>
    </row>
    <row r="296" spans="1:14" ht="15" customHeight="1">
      <c r="A296" s="1"/>
      <c r="F296" s="2"/>
      <c r="G296" s="12"/>
      <c r="M296" s="3"/>
      <c r="N296" s="1"/>
    </row>
    <row r="297" spans="1:14" ht="15" customHeight="1">
      <c r="A297" s="1"/>
      <c r="F297" s="2"/>
      <c r="G297" s="12"/>
      <c r="M297" s="3"/>
      <c r="N297" s="1"/>
    </row>
    <row r="298" spans="1:14" ht="15" customHeight="1">
      <c r="A298" s="1"/>
      <c r="F298" s="2"/>
      <c r="G298" s="12"/>
      <c r="M298" s="3"/>
      <c r="N298" s="1"/>
    </row>
    <row r="299" spans="1:14" ht="15" customHeight="1">
      <c r="A299" s="1"/>
      <c r="F299" s="2"/>
      <c r="G299" s="12"/>
      <c r="M299" s="3"/>
      <c r="N299" s="1"/>
    </row>
    <row r="300" spans="1:14" ht="15" customHeight="1">
      <c r="A300" s="1"/>
      <c r="F300" s="2"/>
      <c r="G300" s="12"/>
      <c r="M300" s="3"/>
      <c r="N300" s="1"/>
    </row>
    <row r="301" spans="1:14" ht="15" customHeight="1">
      <c r="A301" s="1"/>
      <c r="F301" s="2"/>
      <c r="G301" s="12"/>
      <c r="M301" s="3"/>
      <c r="N301" s="1"/>
    </row>
    <row r="302" spans="1:14" ht="15" customHeight="1">
      <c r="A302" s="1"/>
      <c r="F302" s="2"/>
      <c r="G302" s="12"/>
      <c r="M302" s="3"/>
      <c r="N302" s="1"/>
    </row>
    <row r="303" spans="1:14" ht="15" customHeight="1">
      <c r="A303" s="1"/>
      <c r="F303" s="2"/>
      <c r="G303" s="12"/>
      <c r="M303" s="3"/>
      <c r="N303" s="1"/>
    </row>
    <row r="304" spans="1:14" ht="15" customHeight="1">
      <c r="A304" s="1"/>
      <c r="F304" s="2"/>
      <c r="G304" s="12"/>
      <c r="M304" s="3"/>
      <c r="N304" s="1"/>
    </row>
    <row r="305" spans="1:14" ht="15" customHeight="1">
      <c r="A305" s="1"/>
      <c r="F305" s="2"/>
      <c r="G305" s="12"/>
      <c r="M305" s="3"/>
      <c r="N305" s="1"/>
    </row>
    <row r="306" spans="1:14" ht="15" customHeight="1">
      <c r="A306" s="1"/>
      <c r="F306" s="2"/>
      <c r="G306" s="12"/>
      <c r="M306" s="3"/>
      <c r="N306" s="1"/>
    </row>
    <row r="307" spans="1:14" ht="15" customHeight="1">
      <c r="A307" s="1"/>
      <c r="F307" s="2"/>
      <c r="G307" s="12"/>
      <c r="M307" s="3"/>
      <c r="N307" s="1"/>
    </row>
    <row r="308" spans="1:14" ht="15" customHeight="1">
      <c r="A308" s="1"/>
      <c r="F308" s="2"/>
      <c r="G308" s="12"/>
      <c r="M308" s="3"/>
      <c r="N308" s="1"/>
    </row>
    <row r="309" spans="1:14" ht="15" customHeight="1">
      <c r="A309" s="1"/>
      <c r="F309" s="2"/>
      <c r="G309" s="12"/>
      <c r="M309" s="3"/>
      <c r="N309" s="1"/>
    </row>
    <row r="310" spans="1:14" ht="15" customHeight="1">
      <c r="A310" s="1"/>
      <c r="F310" s="2"/>
      <c r="G310" s="12"/>
      <c r="M310" s="3"/>
      <c r="N310" s="1"/>
    </row>
    <row r="311" spans="1:14" ht="15" customHeight="1">
      <c r="A311" s="1"/>
      <c r="F311" s="2"/>
      <c r="G311" s="12"/>
      <c r="M311" s="3"/>
      <c r="N311" s="1"/>
    </row>
    <row r="312" spans="1:14" ht="15" customHeight="1">
      <c r="A312" s="1"/>
      <c r="F312" s="2"/>
      <c r="G312" s="12"/>
      <c r="M312" s="3"/>
      <c r="N312" s="1"/>
    </row>
    <row r="313" spans="1:14" ht="15" customHeight="1">
      <c r="A313" s="1"/>
      <c r="F313" s="2"/>
      <c r="G313" s="12"/>
      <c r="M313" s="3"/>
      <c r="N313" s="1"/>
    </row>
    <row r="314" spans="1:14" ht="15" customHeight="1">
      <c r="A314" s="1"/>
      <c r="F314" s="2"/>
      <c r="G314" s="12"/>
      <c r="M314" s="3"/>
      <c r="N314" s="1"/>
    </row>
    <row r="315" spans="1:14" ht="15" customHeight="1">
      <c r="A315" s="1"/>
      <c r="F315" s="2"/>
      <c r="G315" s="12"/>
      <c r="M315" s="3"/>
      <c r="N315" s="1"/>
    </row>
    <row r="316" spans="1:14" ht="15" customHeight="1">
      <c r="A316" s="1"/>
      <c r="F316" s="2"/>
      <c r="G316" s="12"/>
      <c r="M316" s="3"/>
      <c r="N316" s="1"/>
    </row>
    <row r="317" spans="1:14" ht="15" customHeight="1">
      <c r="A317" s="1"/>
      <c r="F317" s="2"/>
      <c r="G317" s="12"/>
      <c r="M317" s="3"/>
      <c r="N317" s="1"/>
    </row>
    <row r="318" spans="1:14" ht="15" customHeight="1">
      <c r="A318" s="1"/>
      <c r="F318" s="2"/>
      <c r="G318" s="12"/>
      <c r="M318" s="3"/>
      <c r="N318" s="1"/>
    </row>
    <row r="319" spans="1:14" ht="15" customHeight="1">
      <c r="A319" s="1"/>
      <c r="F319" s="2"/>
      <c r="G319" s="12"/>
      <c r="M319" s="3"/>
      <c r="N319" s="1"/>
    </row>
    <row r="320" spans="1:14" ht="15" customHeight="1">
      <c r="A320" s="1"/>
      <c r="F320" s="2"/>
      <c r="G320" s="12"/>
      <c r="M320" s="3"/>
      <c r="N320" s="1"/>
    </row>
    <row r="321" spans="1:14" ht="15" customHeight="1">
      <c r="A321" s="1"/>
      <c r="F321" s="2"/>
      <c r="G321" s="12"/>
      <c r="M321" s="3"/>
      <c r="N321" s="1"/>
    </row>
    <row r="322" spans="1:14" ht="15" customHeight="1">
      <c r="A322" s="1"/>
      <c r="F322" s="2"/>
      <c r="G322" s="12"/>
      <c r="M322" s="3"/>
      <c r="N322" s="1"/>
    </row>
    <row r="323" spans="1:14" ht="15" customHeight="1">
      <c r="A323" s="1"/>
      <c r="F323" s="2"/>
      <c r="G323" s="12"/>
      <c r="M323" s="3"/>
      <c r="N323" s="1"/>
    </row>
    <row r="324" spans="1:14" ht="15" customHeight="1">
      <c r="A324" s="1"/>
      <c r="F324" s="2"/>
      <c r="G324" s="12"/>
      <c r="M324" s="3"/>
      <c r="N324" s="1"/>
    </row>
    <row r="325" spans="1:14" ht="15" customHeight="1">
      <c r="A325" s="1"/>
      <c r="F325" s="2"/>
      <c r="G325" s="12"/>
      <c r="M325" s="3"/>
      <c r="N325" s="1"/>
    </row>
    <row r="326" spans="1:14" ht="15" customHeight="1">
      <c r="A326" s="1"/>
      <c r="F326" s="2"/>
      <c r="G326" s="12"/>
      <c r="M326" s="3"/>
      <c r="N326" s="1"/>
    </row>
    <row r="327" spans="1:14" ht="15" customHeight="1">
      <c r="A327" s="1"/>
      <c r="F327" s="2"/>
      <c r="G327" s="12"/>
      <c r="M327" s="3"/>
      <c r="N327" s="1"/>
    </row>
    <row r="328" spans="1:14" ht="15" customHeight="1">
      <c r="A328" s="1"/>
      <c r="F328" s="2"/>
      <c r="G328" s="12"/>
      <c r="M328" s="3"/>
      <c r="N328" s="1"/>
    </row>
    <row r="329" spans="1:14" ht="15" customHeight="1">
      <c r="A329" s="1"/>
      <c r="F329" s="2"/>
      <c r="G329" s="12"/>
      <c r="M329" s="3"/>
      <c r="N329" s="1"/>
    </row>
    <row r="330" spans="1:14" ht="15" customHeight="1">
      <c r="A330" s="1"/>
      <c r="F330" s="2"/>
      <c r="G330" s="12"/>
      <c r="M330" s="3"/>
      <c r="N330" s="1"/>
    </row>
    <row r="331" spans="1:14" ht="15" customHeight="1">
      <c r="A331" s="1"/>
      <c r="F331" s="2"/>
      <c r="G331" s="12"/>
      <c r="M331" s="3"/>
      <c r="N331" s="1"/>
    </row>
    <row r="332" spans="1:14" ht="15" customHeight="1">
      <c r="A332" s="1"/>
      <c r="F332" s="2"/>
      <c r="G332" s="12"/>
      <c r="M332" s="3"/>
      <c r="N332" s="1"/>
    </row>
    <row r="333" spans="1:14" ht="15" customHeight="1">
      <c r="A333" s="1"/>
      <c r="F333" s="2"/>
      <c r="G333" s="12"/>
      <c r="M333" s="3"/>
      <c r="N333" s="1"/>
    </row>
    <row r="334" spans="1:14" ht="15" customHeight="1">
      <c r="A334" s="1"/>
      <c r="F334" s="2"/>
      <c r="G334" s="12"/>
      <c r="M334" s="3"/>
      <c r="N334" s="1"/>
    </row>
    <row r="335" spans="1:14" ht="15" customHeight="1">
      <c r="A335" s="1"/>
      <c r="F335" s="2"/>
      <c r="G335" s="12"/>
      <c r="M335" s="3"/>
      <c r="N335" s="1"/>
    </row>
    <row r="336" spans="1:14" ht="15" customHeight="1">
      <c r="A336" s="1"/>
      <c r="F336" s="2"/>
      <c r="G336" s="12"/>
      <c r="M336" s="3"/>
      <c r="N336" s="1"/>
    </row>
    <row r="337" spans="1:14" ht="15" customHeight="1">
      <c r="A337" s="1"/>
      <c r="F337" s="2"/>
      <c r="G337" s="12"/>
      <c r="M337" s="3"/>
      <c r="N337" s="1"/>
    </row>
    <row r="338" spans="1:14" ht="15" customHeight="1">
      <c r="A338" s="1"/>
      <c r="F338" s="2"/>
      <c r="G338" s="12"/>
      <c r="M338" s="3"/>
      <c r="N338" s="1"/>
    </row>
    <row r="339" spans="1:14" ht="15" customHeight="1">
      <c r="A339" s="1"/>
      <c r="F339" s="2"/>
      <c r="G339" s="12"/>
      <c r="M339" s="3"/>
      <c r="N339" s="1"/>
    </row>
    <row r="340" spans="1:14" ht="15" customHeight="1">
      <c r="A340" s="1"/>
      <c r="F340" s="2"/>
      <c r="G340" s="12"/>
      <c r="M340" s="3"/>
      <c r="N340" s="1"/>
    </row>
    <row r="341" spans="1:14" ht="15" customHeight="1">
      <c r="A341" s="1"/>
      <c r="F341" s="2"/>
      <c r="G341" s="12"/>
      <c r="M341" s="3"/>
      <c r="N341" s="1"/>
    </row>
    <row r="342" spans="1:14" ht="15" customHeight="1">
      <c r="A342" s="1"/>
      <c r="F342" s="2"/>
      <c r="G342" s="12"/>
      <c r="M342" s="3"/>
      <c r="N342" s="1"/>
    </row>
    <row r="343" spans="1:14" ht="15" customHeight="1">
      <c r="A343" s="1"/>
      <c r="F343" s="2"/>
      <c r="G343" s="12"/>
      <c r="M343" s="3"/>
      <c r="N343" s="1"/>
    </row>
    <row r="344" spans="1:14" ht="15" customHeight="1">
      <c r="A344" s="1"/>
      <c r="F344" s="2"/>
      <c r="G344" s="12"/>
      <c r="M344" s="3"/>
      <c r="N344" s="1"/>
    </row>
    <row r="345" spans="1:14" ht="15" customHeight="1">
      <c r="A345" s="1"/>
      <c r="F345" s="2"/>
      <c r="G345" s="12"/>
      <c r="M345" s="3"/>
      <c r="N345" s="1"/>
    </row>
    <row r="346" spans="1:14" ht="15" customHeight="1">
      <c r="A346" s="1"/>
      <c r="F346" s="2"/>
      <c r="G346" s="12"/>
      <c r="M346" s="3"/>
      <c r="N346" s="1"/>
    </row>
    <row r="347" spans="1:14" ht="15" customHeight="1">
      <c r="A347" s="1"/>
      <c r="F347" s="2"/>
      <c r="G347" s="12"/>
      <c r="M347" s="3"/>
      <c r="N347" s="1"/>
    </row>
    <row r="348" spans="1:14" ht="15" customHeight="1">
      <c r="A348" s="1"/>
      <c r="F348" s="2"/>
      <c r="G348" s="12"/>
      <c r="M348" s="3"/>
      <c r="N348" s="1"/>
    </row>
    <row r="349" spans="1:14" ht="15" customHeight="1">
      <c r="A349" s="1"/>
      <c r="F349" s="2"/>
      <c r="G349" s="12"/>
      <c r="M349" s="3"/>
      <c r="N349" s="1"/>
    </row>
    <row r="350" spans="1:14" ht="15" customHeight="1">
      <c r="A350" s="1"/>
      <c r="F350" s="2"/>
      <c r="G350" s="12"/>
      <c r="M350" s="3"/>
      <c r="N350" s="1"/>
    </row>
    <row r="351" spans="1:14" ht="15" customHeight="1">
      <c r="A351" s="1"/>
      <c r="F351" s="2"/>
      <c r="G351" s="12"/>
      <c r="M351" s="3"/>
      <c r="N351" s="1"/>
    </row>
    <row r="352" spans="1:14" ht="15" customHeight="1">
      <c r="A352" s="1"/>
      <c r="F352" s="2"/>
      <c r="G352" s="12"/>
      <c r="M352" s="3"/>
      <c r="N352" s="1"/>
    </row>
    <row r="353" spans="1:14" ht="15" customHeight="1">
      <c r="A353" s="1"/>
      <c r="F353" s="2"/>
      <c r="G353" s="12"/>
      <c r="M353" s="3"/>
      <c r="N353" s="1"/>
    </row>
    <row r="354" spans="1:14" ht="15" customHeight="1">
      <c r="A354" s="1"/>
      <c r="F354" s="2"/>
      <c r="G354" s="12"/>
      <c r="M354" s="3"/>
      <c r="N354" s="1"/>
    </row>
    <row r="355" spans="1:14" ht="15" customHeight="1">
      <c r="A355" s="1"/>
      <c r="F355" s="2"/>
      <c r="G355" s="12"/>
      <c r="M355" s="3"/>
      <c r="N355" s="1"/>
    </row>
    <row r="356" spans="1:14" ht="15" customHeight="1">
      <c r="A356" s="1"/>
      <c r="F356" s="2"/>
      <c r="G356" s="12"/>
      <c r="M356" s="3"/>
      <c r="N356" s="1"/>
    </row>
    <row r="357" spans="1:14" ht="15" customHeight="1">
      <c r="A357" s="1"/>
      <c r="F357" s="2"/>
      <c r="G357" s="12"/>
      <c r="M357" s="3"/>
      <c r="N357" s="1"/>
    </row>
    <row r="358" spans="1:14" ht="15" customHeight="1">
      <c r="A358" s="1"/>
      <c r="F358" s="2"/>
      <c r="G358" s="12"/>
      <c r="M358" s="3"/>
      <c r="N358" s="1"/>
    </row>
    <row r="359" spans="1:14" ht="15" customHeight="1">
      <c r="A359" s="1"/>
      <c r="F359" s="2"/>
      <c r="G359" s="12"/>
      <c r="M359" s="3"/>
      <c r="N359" s="1"/>
    </row>
    <row r="360" spans="1:14" ht="15" customHeight="1">
      <c r="A360" s="1"/>
      <c r="F360" s="2"/>
      <c r="G360" s="12"/>
      <c r="M360" s="3"/>
      <c r="N360" s="1"/>
    </row>
    <row r="361" spans="1:14" ht="15" customHeight="1">
      <c r="A361" s="1"/>
      <c r="F361" s="2"/>
      <c r="G361" s="12"/>
      <c r="M361" s="3"/>
      <c r="N361" s="1"/>
    </row>
    <row r="362" spans="1:14" ht="15" customHeight="1">
      <c r="A362" s="1"/>
      <c r="F362" s="2"/>
      <c r="G362" s="12"/>
      <c r="M362" s="3"/>
      <c r="N362" s="1"/>
    </row>
    <row r="363" spans="1:14" ht="15" customHeight="1">
      <c r="A363" s="1"/>
      <c r="F363" s="2"/>
      <c r="G363" s="12"/>
      <c r="M363" s="3"/>
      <c r="N363" s="1"/>
    </row>
    <row r="364" spans="1:14" ht="15" customHeight="1">
      <c r="A364" s="1"/>
      <c r="F364" s="2"/>
      <c r="G364" s="12"/>
      <c r="M364" s="3"/>
      <c r="N364" s="1"/>
    </row>
    <row r="365" spans="1:14" ht="15" customHeight="1">
      <c r="A365" s="1"/>
      <c r="F365" s="2"/>
      <c r="G365" s="12"/>
      <c r="M365" s="3"/>
      <c r="N365" s="1"/>
    </row>
    <row r="366" spans="1:14" ht="15" customHeight="1">
      <c r="A366" s="1"/>
      <c r="F366" s="2"/>
      <c r="G366" s="12"/>
      <c r="M366" s="3"/>
      <c r="N366" s="1"/>
    </row>
    <row r="367" spans="1:14" ht="15" customHeight="1">
      <c r="A367" s="1"/>
      <c r="F367" s="2"/>
      <c r="G367" s="12"/>
      <c r="M367" s="3"/>
      <c r="N367" s="1"/>
    </row>
    <row r="368" spans="1:14" ht="15" customHeight="1">
      <c r="A368" s="1"/>
      <c r="F368" s="2"/>
      <c r="G368" s="12"/>
      <c r="M368" s="3"/>
      <c r="N368" s="1"/>
    </row>
    <row r="369" spans="1:14" ht="15" customHeight="1">
      <c r="A369" s="1"/>
      <c r="F369" s="2"/>
      <c r="G369" s="12"/>
      <c r="M369" s="3"/>
      <c r="N369" s="1"/>
    </row>
    <row r="370" spans="1:14" ht="15" customHeight="1">
      <c r="A370" s="1"/>
      <c r="F370" s="2"/>
      <c r="G370" s="12"/>
      <c r="M370" s="3"/>
      <c r="N370" s="1"/>
    </row>
    <row r="371" spans="1:14" ht="15" customHeight="1">
      <c r="A371" s="1"/>
      <c r="F371" s="2"/>
      <c r="G371" s="12"/>
      <c r="M371" s="3"/>
      <c r="N371" s="1"/>
    </row>
    <row r="372" spans="1:14" ht="15" customHeight="1">
      <c r="A372" s="1"/>
      <c r="F372" s="2"/>
      <c r="G372" s="12"/>
      <c r="M372" s="3"/>
      <c r="N372" s="1"/>
    </row>
    <row r="373" spans="1:14" ht="15" customHeight="1">
      <c r="A373" s="1"/>
      <c r="F373" s="2"/>
      <c r="G373" s="12"/>
      <c r="M373" s="3"/>
      <c r="N373" s="1"/>
    </row>
    <row r="374" spans="1:14" ht="15" customHeight="1">
      <c r="A374" s="1"/>
      <c r="F374" s="2"/>
      <c r="G374" s="12"/>
      <c r="M374" s="3"/>
      <c r="N374" s="1"/>
    </row>
    <row r="375" spans="1:14" ht="15" customHeight="1">
      <c r="A375" s="1"/>
      <c r="F375" s="2"/>
      <c r="G375" s="12"/>
      <c r="M375" s="3"/>
      <c r="N375" s="1"/>
    </row>
    <row r="376" spans="1:14" ht="15" customHeight="1">
      <c r="A376" s="1"/>
      <c r="F376" s="2"/>
      <c r="G376" s="12"/>
      <c r="M376" s="3"/>
      <c r="N376" s="1"/>
    </row>
    <row r="377" spans="1:14" ht="15" customHeight="1">
      <c r="A377" s="1"/>
      <c r="F377" s="2"/>
      <c r="G377" s="12"/>
      <c r="M377" s="3"/>
      <c r="N377" s="1"/>
    </row>
    <row r="378" spans="1:14" ht="15" customHeight="1">
      <c r="A378" s="1"/>
      <c r="F378" s="2"/>
      <c r="G378" s="12"/>
      <c r="M378" s="3"/>
      <c r="N378" s="1"/>
    </row>
    <row r="379" spans="1:14" ht="15" customHeight="1">
      <c r="A379" s="1"/>
      <c r="F379" s="2"/>
      <c r="G379" s="12"/>
      <c r="M379" s="3"/>
      <c r="N379" s="1"/>
    </row>
    <row r="380" spans="1:14" ht="15" customHeight="1">
      <c r="A380" s="1"/>
      <c r="F380" s="2"/>
      <c r="G380" s="12"/>
      <c r="M380" s="3"/>
      <c r="N380" s="1"/>
    </row>
    <row r="381" spans="1:14" ht="15" customHeight="1">
      <c r="A381" s="1"/>
      <c r="F381" s="2"/>
      <c r="G381" s="12"/>
      <c r="M381" s="3"/>
      <c r="N381" s="1"/>
    </row>
    <row r="382" spans="1:14" ht="15" customHeight="1">
      <c r="A382" s="1"/>
      <c r="F382" s="2"/>
      <c r="G382" s="12"/>
      <c r="M382" s="3"/>
      <c r="N382" s="1"/>
    </row>
    <row r="383" spans="1:14" ht="15" customHeight="1">
      <c r="A383" s="1"/>
      <c r="F383" s="2"/>
      <c r="G383" s="12"/>
      <c r="M383" s="3"/>
      <c r="N383" s="1"/>
    </row>
    <row r="384" spans="1:14" ht="15" customHeight="1">
      <c r="A384" s="1"/>
      <c r="F384" s="2"/>
      <c r="G384" s="12"/>
      <c r="M384" s="3"/>
      <c r="N384" s="1"/>
    </row>
    <row r="385" spans="1:14" ht="15" customHeight="1">
      <c r="A385" s="1"/>
      <c r="F385" s="2"/>
      <c r="G385" s="12"/>
      <c r="M385" s="3"/>
      <c r="N385" s="1"/>
    </row>
    <row r="386" spans="1:14" ht="15" customHeight="1">
      <c r="A386" s="1"/>
      <c r="F386" s="2"/>
      <c r="G386" s="12"/>
      <c r="M386" s="3"/>
      <c r="N386" s="1"/>
    </row>
    <row r="387" spans="1:14" ht="15" customHeight="1">
      <c r="A387" s="1"/>
      <c r="F387" s="2"/>
      <c r="G387" s="12"/>
      <c r="M387" s="3"/>
      <c r="N387" s="1"/>
    </row>
    <row r="388" spans="1:14" ht="15" customHeight="1">
      <c r="A388" s="1"/>
      <c r="F388" s="2"/>
      <c r="G388" s="12"/>
      <c r="M388" s="3"/>
      <c r="N388" s="1"/>
    </row>
    <row r="389" spans="1:14" ht="15" customHeight="1">
      <c r="A389" s="1"/>
      <c r="F389" s="2"/>
      <c r="G389" s="12"/>
      <c r="M389" s="3"/>
      <c r="N389" s="1"/>
    </row>
    <row r="390" spans="1:14" ht="15" customHeight="1">
      <c r="A390" s="1"/>
      <c r="F390" s="2"/>
      <c r="G390" s="12"/>
      <c r="M390" s="3"/>
      <c r="N390" s="1"/>
    </row>
    <row r="391" spans="1:14" ht="15" customHeight="1">
      <c r="A391" s="1"/>
      <c r="F391" s="2"/>
      <c r="G391" s="12"/>
      <c r="M391" s="3"/>
      <c r="N391" s="1"/>
    </row>
    <row r="392" spans="1:14" ht="15" customHeight="1">
      <c r="A392" s="1"/>
      <c r="F392" s="2"/>
      <c r="G392" s="12"/>
      <c r="M392" s="3"/>
      <c r="N392" s="1"/>
    </row>
    <row r="393" spans="1:14" ht="15" customHeight="1">
      <c r="A393" s="1"/>
      <c r="F393" s="2"/>
      <c r="G393" s="12"/>
      <c r="M393" s="3"/>
      <c r="N393" s="1"/>
    </row>
    <row r="394" spans="1:14" ht="15" customHeight="1">
      <c r="A394" s="1"/>
      <c r="F394" s="2"/>
      <c r="G394" s="12"/>
      <c r="M394" s="3"/>
      <c r="N394" s="1"/>
    </row>
    <row r="395" spans="1:14" ht="15" customHeight="1">
      <c r="A395" s="1"/>
      <c r="F395" s="2"/>
      <c r="G395" s="12"/>
      <c r="M395" s="3"/>
      <c r="N395" s="1"/>
    </row>
    <row r="396" spans="1:14" ht="15" customHeight="1">
      <c r="A396" s="1"/>
      <c r="F396" s="2"/>
      <c r="G396" s="12"/>
      <c r="M396" s="3"/>
      <c r="N396" s="1"/>
    </row>
    <row r="397" spans="1:14" ht="15" customHeight="1">
      <c r="A397" s="1"/>
      <c r="F397" s="2"/>
      <c r="G397" s="12"/>
      <c r="M397" s="3"/>
      <c r="N397" s="1"/>
    </row>
    <row r="398" spans="1:14" ht="15" customHeight="1">
      <c r="A398" s="1"/>
      <c r="F398" s="2"/>
      <c r="G398" s="12"/>
      <c r="M398" s="3"/>
      <c r="N398" s="1"/>
    </row>
    <row r="399" spans="1:14" ht="15" customHeight="1">
      <c r="A399" s="1"/>
      <c r="F399" s="2"/>
      <c r="G399" s="12"/>
      <c r="M399" s="3"/>
      <c r="N399" s="1"/>
    </row>
    <row r="400" spans="1:14" ht="15" customHeight="1">
      <c r="A400" s="1"/>
      <c r="F400" s="2"/>
      <c r="G400" s="12"/>
      <c r="M400" s="3"/>
      <c r="N400" s="1"/>
    </row>
    <row r="401" spans="1:14" ht="15" customHeight="1">
      <c r="A401" s="1"/>
      <c r="F401" s="2"/>
      <c r="G401" s="12"/>
      <c r="M401" s="3"/>
      <c r="N401" s="1"/>
    </row>
    <row r="402" spans="1:14" ht="15" customHeight="1">
      <c r="A402" s="1"/>
      <c r="F402" s="2"/>
      <c r="G402" s="12"/>
      <c r="M402" s="3"/>
      <c r="N402" s="1"/>
    </row>
    <row r="403" spans="1:14" ht="15" customHeight="1">
      <c r="A403" s="1"/>
      <c r="F403" s="2"/>
      <c r="G403" s="12"/>
      <c r="M403" s="3"/>
      <c r="N403" s="1"/>
    </row>
    <row r="404" spans="1:14" ht="15" customHeight="1">
      <c r="A404" s="1"/>
      <c r="F404" s="2"/>
      <c r="G404" s="12"/>
      <c r="M404" s="3"/>
      <c r="N404" s="1"/>
    </row>
    <row r="405" spans="1:14" ht="15" customHeight="1">
      <c r="A405" s="1"/>
      <c r="F405" s="2"/>
      <c r="G405" s="12"/>
      <c r="M405" s="3"/>
      <c r="N405" s="1"/>
    </row>
    <row r="406" spans="1:14" ht="15" customHeight="1">
      <c r="A406" s="1"/>
      <c r="F406" s="2"/>
      <c r="G406" s="12"/>
      <c r="M406" s="3"/>
      <c r="N406" s="1"/>
    </row>
    <row r="407" spans="1:14" ht="15" customHeight="1">
      <c r="A407" s="1"/>
      <c r="F407" s="2"/>
      <c r="G407" s="12"/>
      <c r="M407" s="3"/>
      <c r="N407" s="1"/>
    </row>
    <row r="408" spans="1:14" ht="15" customHeight="1">
      <c r="A408" s="1"/>
      <c r="F408" s="2"/>
      <c r="G408" s="12"/>
      <c r="M408" s="3"/>
      <c r="N408" s="1"/>
    </row>
    <row r="409" spans="1:14" ht="15" customHeight="1">
      <c r="A409" s="1"/>
      <c r="F409" s="2"/>
      <c r="G409" s="12"/>
      <c r="M409" s="3"/>
      <c r="N409" s="1"/>
    </row>
    <row r="410" spans="1:14" ht="15" customHeight="1">
      <c r="A410" s="1"/>
      <c r="F410" s="2"/>
      <c r="G410" s="12"/>
      <c r="M410" s="3"/>
      <c r="N410" s="1"/>
    </row>
    <row r="411" spans="1:14" ht="15" customHeight="1">
      <c r="A411" s="1"/>
      <c r="F411" s="2"/>
      <c r="G411" s="12"/>
      <c r="M411" s="3"/>
      <c r="N411" s="1"/>
    </row>
    <row r="412" spans="1:14" ht="15" customHeight="1">
      <c r="A412" s="1"/>
      <c r="F412" s="2"/>
      <c r="G412" s="12"/>
      <c r="M412" s="3"/>
      <c r="N412" s="1"/>
    </row>
    <row r="413" spans="1:14" ht="15" customHeight="1">
      <c r="A413" s="1"/>
      <c r="F413" s="2"/>
      <c r="G413" s="12"/>
      <c r="M413" s="3"/>
      <c r="N413" s="1"/>
    </row>
    <row r="414" spans="1:14" ht="15" customHeight="1">
      <c r="A414" s="1"/>
      <c r="F414" s="2"/>
      <c r="G414" s="12"/>
      <c r="M414" s="3"/>
      <c r="N414" s="1"/>
    </row>
    <row r="415" spans="1:14" ht="15" customHeight="1">
      <c r="A415" s="1"/>
      <c r="F415" s="2"/>
      <c r="G415" s="12"/>
      <c r="M415" s="3"/>
      <c r="N415" s="1"/>
    </row>
    <row r="416" spans="1:14" ht="15" customHeight="1">
      <c r="A416" s="1"/>
      <c r="F416" s="2"/>
      <c r="G416" s="12"/>
      <c r="M416" s="3"/>
      <c r="N416" s="1"/>
    </row>
    <row r="417" spans="1:14" ht="15" customHeight="1">
      <c r="A417" s="1"/>
      <c r="F417" s="2"/>
      <c r="G417" s="12"/>
      <c r="M417" s="3"/>
      <c r="N417" s="1"/>
    </row>
    <row r="418" spans="1:14" ht="15" customHeight="1">
      <c r="A418" s="1"/>
      <c r="F418" s="2"/>
      <c r="G418" s="12"/>
      <c r="M418" s="3"/>
      <c r="N418" s="1"/>
    </row>
    <row r="419" spans="1:14" ht="15" customHeight="1">
      <c r="A419" s="1"/>
      <c r="F419" s="2"/>
      <c r="G419" s="12"/>
      <c r="M419" s="3"/>
      <c r="N419" s="1"/>
    </row>
    <row r="420" spans="1:14" ht="15" customHeight="1">
      <c r="A420" s="1"/>
      <c r="F420" s="2"/>
      <c r="G420" s="12"/>
      <c r="M420" s="3"/>
      <c r="N420" s="1"/>
    </row>
    <row r="421" spans="1:14" ht="15" customHeight="1">
      <c r="A421" s="1"/>
      <c r="F421" s="2"/>
      <c r="G421" s="12"/>
      <c r="M421" s="3"/>
      <c r="N421" s="1"/>
    </row>
    <row r="422" spans="1:14" ht="15" customHeight="1">
      <c r="A422" s="1"/>
      <c r="F422" s="2"/>
      <c r="G422" s="12"/>
      <c r="M422" s="3"/>
      <c r="N422" s="1"/>
    </row>
    <row r="423" spans="1:14" ht="15" customHeight="1">
      <c r="A423" s="1"/>
      <c r="F423" s="2"/>
      <c r="G423" s="12"/>
      <c r="M423" s="3"/>
      <c r="N423" s="1"/>
    </row>
    <row r="424" spans="1:14" ht="15" customHeight="1">
      <c r="A424" s="1"/>
      <c r="F424" s="2"/>
      <c r="G424" s="12"/>
      <c r="M424" s="3"/>
      <c r="N424" s="1"/>
    </row>
    <row r="425" spans="1:14" ht="15" customHeight="1">
      <c r="A425" s="1"/>
      <c r="F425" s="2"/>
      <c r="G425" s="12"/>
      <c r="M425" s="3"/>
      <c r="N425" s="1"/>
    </row>
    <row r="426" spans="1:14" ht="15" customHeight="1">
      <c r="A426" s="1"/>
      <c r="F426" s="2"/>
      <c r="G426" s="12"/>
      <c r="M426" s="3"/>
      <c r="N426" s="1"/>
    </row>
    <row r="427" spans="1:14" ht="15" customHeight="1">
      <c r="A427" s="1"/>
      <c r="F427" s="2"/>
      <c r="G427" s="12"/>
      <c r="M427" s="3"/>
      <c r="N427" s="1"/>
    </row>
    <row r="428" spans="1:14" ht="15" customHeight="1">
      <c r="A428" s="1"/>
      <c r="F428" s="2"/>
      <c r="G428" s="12"/>
      <c r="M428" s="3"/>
      <c r="N428" s="1"/>
    </row>
    <row r="429" spans="1:14" ht="15" customHeight="1">
      <c r="A429" s="1"/>
      <c r="F429" s="2"/>
      <c r="G429" s="12"/>
      <c r="M429" s="3"/>
      <c r="N429" s="1"/>
    </row>
    <row r="430" spans="1:14" ht="15" customHeight="1">
      <c r="A430" s="1"/>
      <c r="F430" s="2"/>
      <c r="G430" s="12"/>
      <c r="M430" s="3"/>
      <c r="N430" s="1"/>
    </row>
    <row r="431" spans="1:14" ht="15" customHeight="1">
      <c r="A431" s="1"/>
      <c r="F431" s="2"/>
      <c r="G431" s="12"/>
      <c r="M431" s="3"/>
      <c r="N431" s="1"/>
    </row>
    <row r="432" spans="1:14" ht="15" customHeight="1">
      <c r="A432" s="1"/>
      <c r="F432" s="2"/>
      <c r="G432" s="12"/>
      <c r="M432" s="3"/>
      <c r="N432" s="1"/>
    </row>
    <row r="433" spans="1:14" ht="15" customHeight="1">
      <c r="A433" s="1"/>
      <c r="F433" s="2"/>
      <c r="G433" s="12"/>
      <c r="M433" s="3"/>
      <c r="N433" s="1"/>
    </row>
    <row r="434" spans="1:14" ht="15" customHeight="1">
      <c r="A434" s="1"/>
      <c r="F434" s="2"/>
      <c r="G434" s="12"/>
      <c r="M434" s="3"/>
      <c r="N434" s="1"/>
    </row>
    <row r="435" spans="1:14" ht="15" customHeight="1">
      <c r="A435" s="1"/>
      <c r="F435" s="2"/>
      <c r="G435" s="12"/>
      <c r="M435" s="3"/>
      <c r="N435" s="1"/>
    </row>
    <row r="436" spans="1:14" ht="15" customHeight="1">
      <c r="A436" s="1"/>
      <c r="F436" s="2"/>
      <c r="G436" s="12"/>
      <c r="M436" s="3"/>
      <c r="N436" s="1"/>
    </row>
    <row r="437" spans="1:14" ht="15" customHeight="1">
      <c r="A437" s="1"/>
      <c r="F437" s="2"/>
      <c r="G437" s="12"/>
      <c r="M437" s="3"/>
      <c r="N437" s="1"/>
    </row>
    <row r="438" spans="1:14" ht="15" customHeight="1">
      <c r="A438" s="1"/>
      <c r="F438" s="2"/>
      <c r="G438" s="12"/>
      <c r="M438" s="3"/>
      <c r="N438" s="1"/>
    </row>
    <row r="439" spans="1:14" ht="15" customHeight="1">
      <c r="A439" s="1"/>
      <c r="F439" s="2"/>
      <c r="G439" s="12"/>
      <c r="M439" s="3"/>
      <c r="N439" s="1"/>
    </row>
    <row r="440" spans="1:14" ht="15" customHeight="1">
      <c r="A440" s="1"/>
      <c r="F440" s="2"/>
      <c r="G440" s="12"/>
      <c r="M440" s="3"/>
      <c r="N440" s="1"/>
    </row>
    <row r="441" spans="1:14" ht="15" customHeight="1">
      <c r="A441" s="1"/>
      <c r="F441" s="2"/>
      <c r="G441" s="12"/>
      <c r="M441" s="3"/>
      <c r="N441" s="1"/>
    </row>
    <row r="442" spans="1:14" ht="15" customHeight="1">
      <c r="A442" s="1"/>
      <c r="F442" s="2"/>
      <c r="G442" s="12"/>
      <c r="M442" s="3"/>
      <c r="N442" s="1"/>
    </row>
    <row r="443" spans="1:14" ht="15" customHeight="1">
      <c r="A443" s="1"/>
      <c r="F443" s="2"/>
      <c r="G443" s="12"/>
      <c r="M443" s="3"/>
      <c r="N443" s="1"/>
    </row>
    <row r="444" spans="1:14" ht="15" customHeight="1">
      <c r="A444" s="1"/>
      <c r="F444" s="2"/>
      <c r="G444" s="12"/>
      <c r="M444" s="3"/>
      <c r="N444" s="1"/>
    </row>
    <row r="445" spans="1:14" ht="15" customHeight="1">
      <c r="A445" s="1"/>
      <c r="F445" s="2"/>
      <c r="G445" s="12"/>
      <c r="M445" s="3"/>
      <c r="N445" s="1"/>
    </row>
    <row r="446" spans="1:14" ht="15" customHeight="1">
      <c r="A446" s="1"/>
      <c r="F446" s="2"/>
      <c r="G446" s="12"/>
      <c r="M446" s="3"/>
      <c r="N446" s="1"/>
    </row>
    <row r="447" spans="1:14" ht="15" customHeight="1">
      <c r="A447" s="1"/>
      <c r="F447" s="2"/>
      <c r="G447" s="12"/>
      <c r="M447" s="3"/>
      <c r="N447" s="1"/>
    </row>
    <row r="448" spans="1:14" ht="15" customHeight="1">
      <c r="A448" s="1"/>
      <c r="F448" s="2"/>
      <c r="G448" s="12"/>
      <c r="M448" s="3"/>
      <c r="N448" s="1"/>
    </row>
    <row r="449" spans="1:14" ht="15" customHeight="1">
      <c r="A449" s="1"/>
      <c r="F449" s="2"/>
      <c r="G449" s="12"/>
      <c r="M449" s="3"/>
      <c r="N449" s="1"/>
    </row>
    <row r="450" spans="1:14" ht="15" customHeight="1">
      <c r="A450" s="1"/>
      <c r="F450" s="2"/>
      <c r="G450" s="12"/>
      <c r="M450" s="3"/>
      <c r="N450" s="1"/>
    </row>
    <row r="451" spans="1:14" ht="15" customHeight="1">
      <c r="A451" s="1"/>
      <c r="F451" s="2"/>
      <c r="G451" s="12"/>
      <c r="M451" s="3"/>
      <c r="N451" s="1"/>
    </row>
    <row r="452" spans="1:14" ht="15" customHeight="1">
      <c r="A452" s="1"/>
      <c r="F452" s="2"/>
      <c r="G452" s="12"/>
      <c r="M452" s="3"/>
      <c r="N452" s="1"/>
    </row>
    <row r="453" spans="1:14" ht="15" customHeight="1">
      <c r="A453" s="1"/>
      <c r="F453" s="2"/>
      <c r="G453" s="12"/>
      <c r="M453" s="3"/>
      <c r="N453" s="1"/>
    </row>
    <row r="454" spans="1:14" ht="15" customHeight="1">
      <c r="A454" s="1"/>
      <c r="F454" s="2"/>
      <c r="G454" s="12"/>
      <c r="M454" s="3"/>
      <c r="N454" s="1"/>
    </row>
    <row r="455" spans="1:14" ht="15" customHeight="1">
      <c r="A455" s="1"/>
      <c r="F455" s="2"/>
      <c r="G455" s="12"/>
      <c r="M455" s="3"/>
      <c r="N455" s="1"/>
    </row>
    <row r="456" spans="1:14" ht="15" customHeight="1">
      <c r="A456" s="1"/>
      <c r="F456" s="2"/>
      <c r="G456" s="12"/>
      <c r="M456" s="3"/>
      <c r="N456" s="1"/>
    </row>
    <row r="457" spans="1:14" ht="15" customHeight="1">
      <c r="A457" s="1"/>
      <c r="F457" s="2"/>
      <c r="G457" s="12"/>
      <c r="M457" s="3"/>
      <c r="N457" s="1"/>
    </row>
    <row r="458" spans="1:14" ht="15" customHeight="1">
      <c r="A458" s="1"/>
      <c r="F458" s="2"/>
      <c r="G458" s="12"/>
      <c r="M458" s="3"/>
      <c r="N458" s="1"/>
    </row>
    <row r="459" spans="1:14" ht="15" customHeight="1">
      <c r="A459" s="1"/>
      <c r="F459" s="2"/>
      <c r="G459" s="12"/>
      <c r="M459" s="3"/>
      <c r="N459" s="1"/>
    </row>
    <row r="460" spans="1:14" ht="15" customHeight="1">
      <c r="A460" s="1"/>
      <c r="F460" s="2"/>
      <c r="G460" s="12"/>
      <c r="M460" s="3"/>
      <c r="N460" s="1"/>
    </row>
    <row r="461" spans="1:14" ht="15" customHeight="1">
      <c r="A461" s="1"/>
      <c r="F461" s="2"/>
      <c r="G461" s="12"/>
      <c r="M461" s="3"/>
      <c r="N461" s="1"/>
    </row>
    <row r="462" spans="1:14" ht="15" customHeight="1">
      <c r="A462" s="1"/>
      <c r="F462" s="2"/>
      <c r="G462" s="12"/>
      <c r="M462" s="3"/>
      <c r="N462" s="1"/>
    </row>
    <row r="463" spans="1:14" ht="15" customHeight="1">
      <c r="A463" s="1"/>
      <c r="F463" s="2"/>
      <c r="G463" s="12"/>
      <c r="M463" s="3"/>
      <c r="N463" s="1"/>
    </row>
    <row r="464" spans="1:14" ht="15" customHeight="1">
      <c r="A464" s="1"/>
      <c r="F464" s="2"/>
      <c r="G464" s="12"/>
      <c r="M464" s="3"/>
      <c r="N464" s="1"/>
    </row>
    <row r="465" spans="1:14" ht="15" customHeight="1">
      <c r="A465" s="1"/>
      <c r="F465" s="2"/>
      <c r="G465" s="12"/>
      <c r="M465" s="3"/>
      <c r="N465" s="1"/>
    </row>
    <row r="466" spans="1:14" ht="15" customHeight="1">
      <c r="A466" s="1"/>
      <c r="F466" s="2"/>
      <c r="G466" s="12"/>
      <c r="M466" s="3"/>
      <c r="N466" s="1"/>
    </row>
    <row r="467" spans="1:14" ht="15" customHeight="1">
      <c r="A467" s="1"/>
      <c r="F467" s="2"/>
      <c r="G467" s="12"/>
      <c r="M467" s="3"/>
      <c r="N467" s="1"/>
    </row>
    <row r="468" spans="1:14" ht="15" customHeight="1">
      <c r="A468" s="1"/>
      <c r="F468" s="2"/>
      <c r="G468" s="12"/>
      <c r="M468" s="3"/>
      <c r="N468" s="1"/>
    </row>
    <row r="469" spans="1:14" ht="15" customHeight="1">
      <c r="A469" s="1"/>
      <c r="F469" s="2"/>
      <c r="G469" s="12"/>
      <c r="M469" s="3"/>
      <c r="N469" s="1"/>
    </row>
    <row r="470" spans="1:14" ht="15" customHeight="1">
      <c r="A470" s="1"/>
      <c r="F470" s="2"/>
      <c r="G470" s="12"/>
      <c r="M470" s="3"/>
      <c r="N470" s="1"/>
    </row>
    <row r="471" spans="1:14" ht="15" customHeight="1">
      <c r="A471" s="1"/>
      <c r="F471" s="2"/>
      <c r="G471" s="12"/>
      <c r="M471" s="3"/>
      <c r="N471" s="1"/>
    </row>
    <row r="472" spans="1:14" ht="15" customHeight="1">
      <c r="A472" s="1"/>
      <c r="F472" s="2"/>
      <c r="G472" s="12"/>
      <c r="M472" s="3"/>
      <c r="N472" s="1"/>
    </row>
    <row r="473" spans="1:14" ht="15" customHeight="1">
      <c r="A473" s="1"/>
      <c r="F473" s="2"/>
      <c r="G473" s="12"/>
      <c r="M473" s="3"/>
      <c r="N473" s="1"/>
    </row>
    <row r="474" spans="1:14" ht="15" customHeight="1">
      <c r="A474" s="1"/>
      <c r="F474" s="2"/>
      <c r="G474" s="12"/>
      <c r="M474" s="3"/>
      <c r="N474" s="1"/>
    </row>
    <row r="475" spans="1:14" ht="15" customHeight="1">
      <c r="A475" s="1"/>
      <c r="F475" s="2"/>
      <c r="G475" s="12"/>
      <c r="M475" s="3"/>
      <c r="N475" s="1"/>
    </row>
    <row r="476" spans="1:14" ht="15" customHeight="1">
      <c r="A476" s="1"/>
      <c r="F476" s="2"/>
      <c r="G476" s="12"/>
      <c r="M476" s="3"/>
      <c r="N476" s="1"/>
    </row>
    <row r="477" spans="1:14" ht="15" customHeight="1">
      <c r="A477" s="1"/>
      <c r="F477" s="2"/>
      <c r="G477" s="12"/>
      <c r="M477" s="3"/>
      <c r="N477" s="1"/>
    </row>
    <row r="478" spans="1:14" ht="15" customHeight="1">
      <c r="A478" s="1"/>
      <c r="F478" s="2"/>
      <c r="G478" s="12"/>
      <c r="M478" s="3"/>
      <c r="N478" s="1"/>
    </row>
    <row r="479" spans="1:14" ht="15" customHeight="1">
      <c r="A479" s="1"/>
      <c r="F479" s="2"/>
      <c r="G479" s="12"/>
      <c r="M479" s="3"/>
      <c r="N479" s="1"/>
    </row>
    <row r="480" spans="1:14" ht="15" customHeight="1">
      <c r="A480" s="1"/>
      <c r="F480" s="2"/>
      <c r="G480" s="12"/>
      <c r="M480" s="3"/>
      <c r="N480" s="1"/>
    </row>
    <row r="481" spans="1:14" ht="15" customHeight="1">
      <c r="A481" s="1"/>
      <c r="F481" s="2"/>
      <c r="G481" s="12"/>
      <c r="M481" s="3"/>
      <c r="N481" s="1"/>
    </row>
    <row r="482" spans="1:14" ht="15" customHeight="1">
      <c r="A482" s="1"/>
      <c r="F482" s="2"/>
      <c r="G482" s="12"/>
      <c r="M482" s="3"/>
      <c r="N482" s="1"/>
    </row>
    <row r="483" spans="1:14" ht="15" customHeight="1">
      <c r="A483" s="1"/>
      <c r="F483" s="2"/>
      <c r="G483" s="12"/>
      <c r="M483" s="3"/>
      <c r="N483" s="1"/>
    </row>
    <row r="484" spans="1:14" ht="15" customHeight="1">
      <c r="A484" s="1"/>
      <c r="F484" s="2"/>
      <c r="G484" s="12"/>
      <c r="M484" s="3"/>
      <c r="N484" s="1"/>
    </row>
    <row r="485" spans="1:14" ht="15" customHeight="1">
      <c r="A485" s="1"/>
      <c r="F485" s="2"/>
      <c r="G485" s="12"/>
      <c r="M485" s="3"/>
      <c r="N485" s="1"/>
    </row>
    <row r="486" spans="1:14" ht="15" customHeight="1">
      <c r="A486" s="1"/>
      <c r="F486" s="2"/>
      <c r="G486" s="12"/>
      <c r="M486" s="3"/>
      <c r="N486" s="1"/>
    </row>
    <row r="487" spans="1:14" ht="15" customHeight="1">
      <c r="A487" s="1"/>
      <c r="F487" s="2"/>
      <c r="G487" s="12"/>
      <c r="M487" s="3"/>
      <c r="N487" s="1"/>
    </row>
    <row r="488" spans="1:14" ht="15" customHeight="1">
      <c r="A488" s="1"/>
      <c r="F488" s="2"/>
      <c r="G488" s="12"/>
      <c r="M488" s="3"/>
      <c r="N488" s="1"/>
    </row>
    <row r="489" spans="1:14" ht="15" customHeight="1">
      <c r="A489" s="1"/>
      <c r="F489" s="2"/>
      <c r="G489" s="12"/>
      <c r="M489" s="3"/>
      <c r="N489" s="1"/>
    </row>
    <row r="490" spans="1:14" ht="15" customHeight="1">
      <c r="A490" s="1"/>
      <c r="F490" s="2"/>
      <c r="G490" s="12"/>
      <c r="M490" s="3"/>
      <c r="N490" s="1"/>
    </row>
    <row r="491" spans="1:14" ht="15" customHeight="1">
      <c r="A491" s="1"/>
      <c r="F491" s="2"/>
      <c r="G491" s="12"/>
      <c r="M491" s="3"/>
      <c r="N491" s="1"/>
    </row>
    <row r="492" spans="1:14" ht="15" customHeight="1">
      <c r="A492" s="1"/>
      <c r="F492" s="2"/>
      <c r="G492" s="12"/>
      <c r="M492" s="3"/>
      <c r="N492" s="1"/>
    </row>
    <row r="493" spans="1:14" ht="15" customHeight="1">
      <c r="A493" s="1"/>
      <c r="F493" s="2"/>
      <c r="G493" s="12"/>
      <c r="M493" s="3"/>
      <c r="N493" s="1"/>
    </row>
    <row r="494" spans="1:14" ht="15" customHeight="1">
      <c r="A494" s="1"/>
      <c r="F494" s="2"/>
      <c r="G494" s="12"/>
      <c r="M494" s="3"/>
      <c r="N494" s="1"/>
    </row>
    <row r="495" spans="1:14" ht="15" customHeight="1">
      <c r="A495" s="1"/>
      <c r="F495" s="2"/>
      <c r="G495" s="12"/>
      <c r="M495" s="3"/>
      <c r="N495" s="1"/>
    </row>
    <row r="496" spans="1:14" ht="15" customHeight="1">
      <c r="A496" s="1"/>
      <c r="F496" s="2"/>
      <c r="G496" s="12"/>
      <c r="M496" s="3"/>
      <c r="N496" s="1"/>
    </row>
    <row r="497" spans="1:14" ht="15" customHeight="1">
      <c r="A497" s="1"/>
      <c r="F497" s="2"/>
      <c r="G497" s="12"/>
      <c r="M497" s="3"/>
      <c r="N497" s="1"/>
    </row>
    <row r="498" spans="1:14" ht="15" customHeight="1">
      <c r="A498" s="1"/>
      <c r="F498" s="2"/>
      <c r="G498" s="12"/>
      <c r="M498" s="3"/>
      <c r="N498" s="1"/>
    </row>
    <row r="499" spans="1:14" ht="15" customHeight="1">
      <c r="A499" s="1"/>
      <c r="F499" s="2"/>
      <c r="G499" s="12"/>
      <c r="M499" s="3"/>
      <c r="N499" s="1"/>
    </row>
    <row r="500" spans="1:14" ht="15" customHeight="1">
      <c r="A500" s="1"/>
      <c r="F500" s="2"/>
      <c r="G500" s="12"/>
      <c r="M500" s="3"/>
      <c r="N500" s="1"/>
    </row>
    <row r="501" spans="1:14" ht="15" customHeight="1">
      <c r="A501" s="1"/>
      <c r="F501" s="2"/>
      <c r="G501" s="12"/>
      <c r="M501" s="3"/>
      <c r="N501" s="1"/>
    </row>
    <row r="502" spans="1:14" ht="15" customHeight="1">
      <c r="A502" s="1"/>
      <c r="F502" s="2"/>
      <c r="G502" s="12"/>
      <c r="M502" s="3"/>
      <c r="N502" s="1"/>
    </row>
    <row r="503" spans="1:14" ht="15" customHeight="1">
      <c r="A503" s="1"/>
      <c r="F503" s="2"/>
      <c r="G503" s="12"/>
      <c r="M503" s="3"/>
      <c r="N503" s="1"/>
    </row>
    <row r="504" spans="1:14" ht="15" customHeight="1">
      <c r="A504" s="1"/>
      <c r="F504" s="2"/>
      <c r="G504" s="12"/>
      <c r="M504" s="3"/>
      <c r="N504" s="1"/>
    </row>
    <row r="505" spans="1:14" ht="15" customHeight="1">
      <c r="A505" s="1"/>
      <c r="F505" s="2"/>
      <c r="G505" s="12"/>
      <c r="M505" s="3"/>
      <c r="N505" s="1"/>
    </row>
    <row r="506" spans="1:14" ht="15" customHeight="1">
      <c r="A506" s="1"/>
      <c r="F506" s="2"/>
      <c r="G506" s="12"/>
      <c r="M506" s="3"/>
      <c r="N506" s="1"/>
    </row>
    <row r="507" spans="1:14" ht="15" customHeight="1">
      <c r="A507" s="1"/>
      <c r="F507" s="2"/>
      <c r="G507" s="12"/>
      <c r="M507" s="3"/>
      <c r="N507" s="1"/>
    </row>
    <row r="508" spans="1:14" ht="15" customHeight="1">
      <c r="A508" s="1"/>
      <c r="F508" s="2"/>
      <c r="G508" s="12"/>
      <c r="M508" s="3"/>
      <c r="N508" s="1"/>
    </row>
    <row r="509" spans="1:14" ht="15" customHeight="1">
      <c r="A509" s="1"/>
      <c r="F509" s="2"/>
      <c r="G509" s="12"/>
      <c r="M509" s="3"/>
      <c r="N509" s="1"/>
    </row>
    <row r="510" spans="1:14" ht="15" customHeight="1">
      <c r="A510" s="1"/>
      <c r="F510" s="2"/>
      <c r="G510" s="12"/>
      <c r="M510" s="3"/>
      <c r="N510" s="1"/>
    </row>
    <row r="511" spans="1:14" ht="15" customHeight="1">
      <c r="A511" s="1"/>
      <c r="F511" s="2"/>
      <c r="G511" s="12"/>
      <c r="M511" s="3"/>
      <c r="N511" s="1"/>
    </row>
    <row r="512" spans="1:14" ht="15" customHeight="1">
      <c r="A512" s="1"/>
      <c r="F512" s="2"/>
      <c r="G512" s="12"/>
      <c r="M512" s="3"/>
      <c r="N512" s="1"/>
    </row>
    <row r="513" spans="1:14" ht="15" customHeight="1">
      <c r="A513" s="1"/>
      <c r="F513" s="2"/>
      <c r="G513" s="12"/>
      <c r="M513" s="3"/>
      <c r="N513" s="1"/>
    </row>
    <row r="514" spans="1:14" ht="15" customHeight="1">
      <c r="A514" s="1"/>
      <c r="F514" s="2"/>
      <c r="G514" s="12"/>
      <c r="M514" s="3"/>
      <c r="N514" s="1"/>
    </row>
    <row r="515" spans="1:14" ht="15" customHeight="1">
      <c r="A515" s="1"/>
      <c r="F515" s="2"/>
      <c r="G515" s="12"/>
      <c r="M515" s="3"/>
      <c r="N515" s="1"/>
    </row>
    <row r="516" spans="1:14" ht="15" customHeight="1">
      <c r="A516" s="1"/>
      <c r="F516" s="2"/>
      <c r="G516" s="12"/>
      <c r="M516" s="3"/>
      <c r="N516" s="1"/>
    </row>
    <row r="517" spans="1:14" ht="15" customHeight="1">
      <c r="A517" s="1"/>
      <c r="F517" s="2"/>
      <c r="G517" s="12"/>
      <c r="M517" s="3"/>
      <c r="N517" s="1"/>
    </row>
    <row r="518" spans="1:14" ht="15" customHeight="1">
      <c r="A518" s="1"/>
      <c r="F518" s="2"/>
      <c r="G518" s="12"/>
      <c r="M518" s="3"/>
      <c r="N518" s="1"/>
    </row>
    <row r="519" spans="1:14" ht="15" customHeight="1">
      <c r="A519" s="1"/>
      <c r="F519" s="2"/>
      <c r="G519" s="12"/>
      <c r="M519" s="3"/>
      <c r="N519" s="1"/>
    </row>
    <row r="520" spans="1:14" ht="15" customHeight="1">
      <c r="A520" s="1"/>
      <c r="F520" s="2"/>
      <c r="G520" s="12"/>
      <c r="M520" s="3"/>
      <c r="N520" s="1"/>
    </row>
    <row r="521" spans="1:14" ht="15" customHeight="1">
      <c r="A521" s="1"/>
      <c r="F521" s="2"/>
      <c r="G521" s="12"/>
      <c r="M521" s="3"/>
      <c r="N521" s="1"/>
    </row>
    <row r="522" spans="1:14" ht="15" customHeight="1">
      <c r="A522" s="1"/>
      <c r="F522" s="2"/>
      <c r="G522" s="12"/>
      <c r="M522" s="3"/>
      <c r="N522" s="1"/>
    </row>
    <row r="523" spans="1:14" ht="15" customHeight="1">
      <c r="A523" s="1"/>
      <c r="F523" s="2"/>
      <c r="G523" s="12"/>
      <c r="M523" s="3"/>
      <c r="N523" s="1"/>
    </row>
    <row r="524" spans="1:14" ht="15" customHeight="1">
      <c r="A524" s="1"/>
      <c r="F524" s="2"/>
      <c r="G524" s="12"/>
      <c r="M524" s="3"/>
      <c r="N524" s="1"/>
    </row>
    <row r="525" spans="1:14" ht="15" customHeight="1">
      <c r="A525" s="1"/>
      <c r="F525" s="2"/>
      <c r="G525" s="12"/>
      <c r="M525" s="3"/>
      <c r="N525" s="1"/>
    </row>
    <row r="526" spans="1:14" ht="15" customHeight="1">
      <c r="A526" s="1"/>
      <c r="F526" s="2"/>
      <c r="G526" s="12"/>
      <c r="M526" s="3"/>
      <c r="N526" s="1"/>
    </row>
    <row r="527" spans="1:14" ht="15" customHeight="1">
      <c r="A527" s="1"/>
      <c r="F527" s="2"/>
      <c r="G527" s="12"/>
      <c r="M527" s="3"/>
      <c r="N527" s="1"/>
    </row>
    <row r="528" spans="1:14" ht="15" customHeight="1">
      <c r="A528" s="1"/>
      <c r="F528" s="2"/>
      <c r="G528" s="12"/>
      <c r="M528" s="3"/>
      <c r="N528" s="1"/>
    </row>
    <row r="529" spans="1:14" ht="15" customHeight="1">
      <c r="A529" s="1"/>
      <c r="F529" s="2"/>
      <c r="G529" s="12"/>
      <c r="M529" s="3"/>
      <c r="N529" s="1"/>
    </row>
    <row r="530" spans="1:14" ht="15" customHeight="1">
      <c r="A530" s="1"/>
      <c r="F530" s="2"/>
      <c r="G530" s="12"/>
      <c r="M530" s="3"/>
      <c r="N530" s="1"/>
    </row>
    <row r="531" spans="1:14" ht="15" customHeight="1">
      <c r="A531" s="1"/>
      <c r="F531" s="2"/>
      <c r="G531" s="12"/>
      <c r="M531" s="3"/>
      <c r="N531" s="1"/>
    </row>
    <row r="532" spans="1:14" ht="15" customHeight="1">
      <c r="A532" s="1"/>
      <c r="F532" s="2"/>
      <c r="G532" s="12"/>
      <c r="M532" s="3"/>
      <c r="N532" s="1"/>
    </row>
    <row r="533" spans="1:14" ht="15" customHeight="1">
      <c r="A533" s="1"/>
      <c r="F533" s="2"/>
      <c r="G533" s="12"/>
      <c r="M533" s="3"/>
      <c r="N533" s="1"/>
    </row>
    <row r="534" spans="1:14" ht="15" customHeight="1">
      <c r="A534" s="1"/>
      <c r="F534" s="2"/>
      <c r="G534" s="12"/>
      <c r="M534" s="3"/>
      <c r="N534" s="1"/>
    </row>
    <row r="535" spans="1:14" ht="15" customHeight="1">
      <c r="A535" s="1"/>
      <c r="F535" s="2"/>
      <c r="G535" s="12"/>
      <c r="M535" s="3"/>
      <c r="N535" s="1"/>
    </row>
    <row r="536" spans="1:14" ht="15" customHeight="1">
      <c r="A536" s="1"/>
      <c r="F536" s="2"/>
      <c r="G536" s="12"/>
      <c r="M536" s="3"/>
      <c r="N536" s="1"/>
    </row>
    <row r="537" spans="1:14" ht="15" customHeight="1">
      <c r="A537" s="1"/>
      <c r="F537" s="2"/>
      <c r="G537" s="12"/>
      <c r="M537" s="3"/>
      <c r="N537" s="1"/>
    </row>
    <row r="538" spans="1:14" ht="15" customHeight="1">
      <c r="A538" s="1"/>
      <c r="F538" s="2"/>
      <c r="G538" s="12"/>
      <c r="M538" s="3"/>
      <c r="N538" s="1"/>
    </row>
    <row r="539" spans="1:14" ht="15" customHeight="1">
      <c r="A539" s="1"/>
      <c r="F539" s="2"/>
      <c r="G539" s="12"/>
      <c r="M539" s="3"/>
      <c r="N539" s="1"/>
    </row>
    <row r="540" spans="1:14" ht="15" customHeight="1">
      <c r="A540" s="1"/>
      <c r="F540" s="2"/>
      <c r="G540" s="12"/>
      <c r="M540" s="3"/>
      <c r="N540" s="1"/>
    </row>
    <row r="541" spans="1:14" ht="15" customHeight="1">
      <c r="A541" s="1"/>
      <c r="F541" s="2"/>
      <c r="G541" s="12"/>
      <c r="M541" s="3"/>
      <c r="N541" s="1"/>
    </row>
    <row r="542" spans="1:14" ht="15" customHeight="1">
      <c r="A542" s="1"/>
      <c r="F542" s="2"/>
      <c r="G542" s="12"/>
      <c r="M542" s="3"/>
      <c r="N542" s="1"/>
    </row>
    <row r="543" spans="1:14" ht="15" customHeight="1">
      <c r="A543" s="1"/>
      <c r="F543" s="2"/>
      <c r="G543" s="12"/>
      <c r="M543" s="3"/>
      <c r="N543" s="1"/>
    </row>
    <row r="544" spans="1:14" ht="15" customHeight="1">
      <c r="A544" s="1"/>
      <c r="F544" s="2"/>
      <c r="G544" s="12"/>
      <c r="M544" s="3"/>
      <c r="N544" s="1"/>
    </row>
    <row r="545" spans="1:14" ht="15" customHeight="1">
      <c r="A545" s="1"/>
      <c r="F545" s="2"/>
      <c r="G545" s="12"/>
      <c r="M545" s="3"/>
      <c r="N545" s="1"/>
    </row>
    <row r="546" spans="1:14" ht="15" customHeight="1">
      <c r="A546" s="1"/>
      <c r="F546" s="2"/>
      <c r="G546" s="12"/>
      <c r="M546" s="3"/>
      <c r="N546" s="1"/>
    </row>
    <row r="547" spans="1:14" ht="15" customHeight="1">
      <c r="A547" s="1"/>
      <c r="F547" s="2"/>
      <c r="G547" s="12"/>
      <c r="M547" s="3"/>
      <c r="N547" s="1"/>
    </row>
    <row r="548" spans="1:14" ht="15" customHeight="1">
      <c r="A548" s="1"/>
      <c r="F548" s="2"/>
      <c r="G548" s="12"/>
      <c r="M548" s="3"/>
      <c r="N548" s="1"/>
    </row>
    <row r="549" spans="1:14" ht="15" customHeight="1">
      <c r="A549" s="1"/>
      <c r="F549" s="2"/>
      <c r="G549" s="12"/>
      <c r="M549" s="3"/>
      <c r="N549" s="1"/>
    </row>
    <row r="550" spans="1:14" ht="15" customHeight="1">
      <c r="A550" s="1"/>
      <c r="F550" s="2"/>
      <c r="G550" s="12"/>
      <c r="M550" s="3"/>
      <c r="N550" s="1"/>
    </row>
    <row r="551" spans="1:14" ht="15" customHeight="1">
      <c r="A551" s="1"/>
      <c r="F551" s="2"/>
      <c r="G551" s="12"/>
      <c r="M551" s="3"/>
      <c r="N551" s="1"/>
    </row>
    <row r="552" spans="1:14" ht="15" customHeight="1">
      <c r="A552" s="1"/>
      <c r="F552" s="2"/>
      <c r="G552" s="12"/>
      <c r="M552" s="3"/>
      <c r="N552" s="1"/>
    </row>
    <row r="553" spans="1:14" ht="15" customHeight="1">
      <c r="A553" s="1"/>
      <c r="F553" s="2"/>
      <c r="G553" s="12"/>
      <c r="M553" s="3"/>
      <c r="N553" s="1"/>
    </row>
    <row r="554" spans="1:14" ht="15" customHeight="1">
      <c r="A554" s="1"/>
      <c r="F554" s="2"/>
      <c r="G554" s="12"/>
      <c r="M554" s="3"/>
      <c r="N554" s="1"/>
    </row>
    <row r="555" spans="1:14" ht="15" customHeight="1">
      <c r="A555" s="1"/>
      <c r="F555" s="2"/>
      <c r="G555" s="12"/>
      <c r="M555" s="3"/>
      <c r="N555" s="1"/>
    </row>
    <row r="556" spans="1:14" ht="15" customHeight="1">
      <c r="A556" s="1"/>
      <c r="F556" s="2"/>
      <c r="G556" s="12"/>
      <c r="M556" s="3"/>
      <c r="N556" s="1"/>
    </row>
    <row r="557" spans="1:14" ht="15" customHeight="1">
      <c r="A557" s="1"/>
      <c r="F557" s="2"/>
      <c r="G557" s="12"/>
      <c r="M557" s="3"/>
      <c r="N557" s="1"/>
    </row>
    <row r="558" spans="1:14" ht="15" customHeight="1">
      <c r="A558" s="1"/>
      <c r="F558" s="2"/>
      <c r="G558" s="12"/>
      <c r="M558" s="3"/>
      <c r="N558" s="1"/>
    </row>
    <row r="559" spans="1:14" ht="15" customHeight="1">
      <c r="A559" s="1"/>
      <c r="F559" s="2"/>
      <c r="G559" s="12"/>
      <c r="M559" s="3"/>
      <c r="N559" s="1"/>
    </row>
    <row r="560" spans="1:14" ht="15" customHeight="1">
      <c r="A560" s="1"/>
      <c r="F560" s="2"/>
      <c r="G560" s="12"/>
      <c r="M560" s="3"/>
      <c r="N560" s="1"/>
    </row>
    <row r="561" spans="1:14" ht="15" customHeight="1">
      <c r="A561" s="1"/>
      <c r="F561" s="2"/>
      <c r="G561" s="12"/>
      <c r="M561" s="3"/>
      <c r="N561" s="1"/>
    </row>
    <row r="562" spans="1:14" ht="15" customHeight="1">
      <c r="A562" s="1"/>
      <c r="F562" s="2"/>
      <c r="G562" s="12"/>
      <c r="M562" s="3"/>
      <c r="N562" s="1"/>
    </row>
    <row r="563" spans="1:14" ht="15" customHeight="1">
      <c r="A563" s="1"/>
      <c r="F563" s="2"/>
      <c r="G563" s="12"/>
      <c r="M563" s="3"/>
      <c r="N563" s="1"/>
    </row>
    <row r="564" spans="1:14" ht="15" customHeight="1">
      <c r="A564" s="1"/>
      <c r="F564" s="2"/>
      <c r="G564" s="12"/>
      <c r="M564" s="3"/>
      <c r="N564" s="1"/>
    </row>
    <row r="565" spans="1:14" ht="15" customHeight="1">
      <c r="A565" s="1"/>
      <c r="F565" s="2"/>
      <c r="G565" s="12"/>
      <c r="M565" s="3"/>
      <c r="N565" s="1"/>
    </row>
    <row r="566" spans="1:14" ht="15" customHeight="1">
      <c r="A566" s="1"/>
      <c r="F566" s="2"/>
      <c r="G566" s="12"/>
      <c r="M566" s="3"/>
      <c r="N566" s="1"/>
    </row>
    <row r="567" spans="1:14" ht="15" customHeight="1">
      <c r="A567" s="1"/>
      <c r="F567" s="2"/>
      <c r="G567" s="12"/>
      <c r="M567" s="3"/>
      <c r="N567" s="1"/>
    </row>
    <row r="568" spans="1:14" ht="15" customHeight="1">
      <c r="A568" s="1"/>
      <c r="F568" s="2"/>
      <c r="G568" s="12"/>
      <c r="M568" s="3"/>
      <c r="N568" s="1"/>
    </row>
    <row r="569" spans="1:14" ht="15" customHeight="1">
      <c r="A569" s="1"/>
      <c r="F569" s="2"/>
      <c r="G569" s="12"/>
      <c r="M569" s="3"/>
      <c r="N569" s="1"/>
    </row>
    <row r="570" spans="1:14" ht="15" customHeight="1">
      <c r="A570" s="1"/>
      <c r="F570" s="2"/>
      <c r="G570" s="12"/>
      <c r="M570" s="3"/>
      <c r="N570" s="1"/>
    </row>
    <row r="571" spans="1:14" ht="15" customHeight="1">
      <c r="A571" s="1"/>
      <c r="F571" s="2"/>
      <c r="G571" s="12"/>
      <c r="M571" s="3"/>
      <c r="N571" s="1"/>
    </row>
    <row r="572" spans="1:14" ht="15" customHeight="1">
      <c r="A572" s="1"/>
      <c r="F572" s="2"/>
      <c r="G572" s="12"/>
      <c r="M572" s="3"/>
      <c r="N572" s="1"/>
    </row>
    <row r="573" spans="1:14" ht="15" customHeight="1">
      <c r="A573" s="1"/>
      <c r="F573" s="2"/>
      <c r="G573" s="12"/>
      <c r="M573" s="3"/>
      <c r="N573" s="1"/>
    </row>
    <row r="574" spans="1:14" ht="15" customHeight="1">
      <c r="A574" s="1"/>
      <c r="F574" s="2"/>
      <c r="G574" s="12"/>
      <c r="M574" s="3"/>
      <c r="N574" s="1"/>
    </row>
    <row r="575" spans="1:14" ht="15" customHeight="1">
      <c r="A575" s="1"/>
      <c r="F575" s="2"/>
      <c r="G575" s="12"/>
      <c r="M575" s="3"/>
      <c r="N575" s="1"/>
    </row>
    <row r="576" spans="1:14" ht="15" customHeight="1">
      <c r="A576" s="1"/>
      <c r="F576" s="2"/>
      <c r="G576" s="12"/>
      <c r="M576" s="3"/>
      <c r="N576" s="1"/>
    </row>
    <row r="577" spans="1:14" ht="15" customHeight="1">
      <c r="A577" s="1"/>
      <c r="F577" s="2"/>
      <c r="G577" s="12"/>
      <c r="M577" s="3"/>
      <c r="N577" s="1"/>
    </row>
    <row r="578" spans="1:14" ht="15" customHeight="1">
      <c r="A578" s="1"/>
      <c r="F578" s="2"/>
      <c r="G578" s="12"/>
      <c r="M578" s="3"/>
      <c r="N578" s="1"/>
    </row>
    <row r="579" spans="1:14" ht="15" customHeight="1">
      <c r="A579" s="1"/>
      <c r="F579" s="2"/>
      <c r="G579" s="12"/>
      <c r="M579" s="3"/>
      <c r="N579" s="1"/>
    </row>
    <row r="580" spans="1:14" ht="15" customHeight="1">
      <c r="A580" s="1"/>
      <c r="F580" s="2"/>
      <c r="G580" s="12"/>
      <c r="M580" s="3"/>
      <c r="N580" s="1"/>
    </row>
    <row r="581" spans="1:14" ht="15" customHeight="1">
      <c r="A581" s="1"/>
      <c r="F581" s="2"/>
      <c r="G581" s="12"/>
      <c r="M581" s="3"/>
      <c r="N581" s="1"/>
    </row>
    <row r="582" spans="1:14" ht="15" customHeight="1">
      <c r="A582" s="1"/>
      <c r="F582" s="2"/>
      <c r="G582" s="12"/>
      <c r="M582" s="3"/>
      <c r="N582" s="1"/>
    </row>
    <row r="583" spans="1:14" ht="15" customHeight="1">
      <c r="A583" s="1"/>
      <c r="F583" s="2"/>
      <c r="G583" s="12"/>
      <c r="M583" s="3"/>
      <c r="N583" s="1"/>
    </row>
    <row r="584" spans="1:14" ht="15" customHeight="1">
      <c r="A584" s="1"/>
      <c r="F584" s="2"/>
      <c r="G584" s="12"/>
      <c r="M584" s="3"/>
      <c r="N584" s="1"/>
    </row>
    <row r="585" spans="1:14" ht="15" customHeight="1">
      <c r="A585" s="1"/>
      <c r="F585" s="2"/>
      <c r="G585" s="12"/>
      <c r="M585" s="3"/>
      <c r="N585" s="1"/>
    </row>
    <row r="586" spans="1:14" ht="15" customHeight="1">
      <c r="A586" s="1"/>
      <c r="F586" s="2"/>
      <c r="G586" s="12"/>
      <c r="M586" s="3"/>
      <c r="N586" s="1"/>
    </row>
    <row r="587" spans="1:14" ht="15" customHeight="1">
      <c r="A587" s="1"/>
      <c r="F587" s="2"/>
      <c r="G587" s="12"/>
      <c r="M587" s="3"/>
      <c r="N587" s="1"/>
    </row>
    <row r="588" spans="1:14" ht="15" customHeight="1">
      <c r="A588" s="1"/>
      <c r="F588" s="2"/>
      <c r="G588" s="12"/>
      <c r="M588" s="3"/>
      <c r="N588" s="1"/>
    </row>
    <row r="589" spans="1:14" ht="15" customHeight="1">
      <c r="A589" s="1"/>
      <c r="F589" s="2"/>
      <c r="G589" s="12"/>
      <c r="M589" s="3"/>
      <c r="N589" s="1"/>
    </row>
    <row r="590" spans="1:14" ht="15" customHeight="1">
      <c r="A590" s="1"/>
      <c r="F590" s="2"/>
      <c r="G590" s="12"/>
      <c r="M590" s="3"/>
      <c r="N590" s="1"/>
    </row>
    <row r="591" spans="1:14" ht="15" customHeight="1">
      <c r="A591" s="1"/>
      <c r="F591" s="2"/>
      <c r="G591" s="12"/>
      <c r="M591" s="3"/>
      <c r="N591" s="1"/>
    </row>
    <row r="592" spans="1:14" ht="15" customHeight="1">
      <c r="A592" s="1"/>
      <c r="F592" s="2"/>
      <c r="G592" s="12"/>
      <c r="M592" s="3"/>
      <c r="N592" s="1"/>
    </row>
    <row r="593" spans="1:14" ht="15" customHeight="1">
      <c r="A593" s="1"/>
      <c r="F593" s="2"/>
      <c r="G593" s="12"/>
      <c r="M593" s="3"/>
      <c r="N593" s="1"/>
    </row>
    <row r="594" spans="1:14" ht="15" customHeight="1">
      <c r="A594" s="1"/>
      <c r="F594" s="2"/>
      <c r="G594" s="12"/>
      <c r="M594" s="3"/>
      <c r="N594" s="1"/>
    </row>
    <row r="595" spans="1:14" ht="15" customHeight="1">
      <c r="A595" s="1"/>
      <c r="F595" s="2"/>
      <c r="G595" s="12"/>
      <c r="M595" s="3"/>
      <c r="N595" s="1"/>
    </row>
    <row r="596" spans="1:14" ht="15" customHeight="1">
      <c r="A596" s="1"/>
      <c r="F596" s="2"/>
      <c r="G596" s="12"/>
      <c r="M596" s="3"/>
      <c r="N596" s="1"/>
    </row>
    <row r="597" spans="1:14" ht="15" customHeight="1">
      <c r="A597" s="1"/>
      <c r="F597" s="2"/>
      <c r="G597" s="12"/>
      <c r="M597" s="3"/>
      <c r="N597" s="1"/>
    </row>
    <row r="598" spans="1:14" ht="15" customHeight="1">
      <c r="A598" s="1"/>
      <c r="F598" s="2"/>
      <c r="G598" s="12"/>
      <c r="M598" s="3"/>
      <c r="N598" s="1"/>
    </row>
    <row r="599" spans="1:14" ht="15" customHeight="1">
      <c r="A599" s="1"/>
      <c r="F599" s="2"/>
      <c r="G599" s="12"/>
      <c r="M599" s="3"/>
      <c r="N599" s="1"/>
    </row>
    <row r="600" spans="1:14" ht="15" customHeight="1">
      <c r="A600" s="1"/>
      <c r="F600" s="2"/>
      <c r="G600" s="12"/>
      <c r="M600" s="3"/>
      <c r="N600" s="1"/>
    </row>
    <row r="601" spans="1:14" ht="15" customHeight="1">
      <c r="A601" s="1"/>
      <c r="F601" s="2"/>
      <c r="G601" s="12"/>
      <c r="M601" s="3"/>
      <c r="N601" s="1"/>
    </row>
    <row r="602" spans="1:14" ht="15" customHeight="1">
      <c r="A602" s="1"/>
      <c r="F602" s="2"/>
      <c r="G602" s="12"/>
      <c r="M602" s="3"/>
      <c r="N602" s="1"/>
    </row>
    <row r="603" spans="1:14" ht="15" customHeight="1">
      <c r="A603" s="1"/>
      <c r="F603" s="2"/>
      <c r="G603" s="12"/>
      <c r="M603" s="3"/>
      <c r="N603" s="1"/>
    </row>
    <row r="604" spans="1:14" ht="15" customHeight="1">
      <c r="A604" s="1"/>
      <c r="F604" s="2"/>
      <c r="G604" s="12"/>
      <c r="M604" s="3"/>
      <c r="N604" s="1"/>
    </row>
    <row r="605" spans="1:14" ht="15" customHeight="1">
      <c r="A605" s="1"/>
      <c r="F605" s="2"/>
      <c r="G605" s="12"/>
      <c r="M605" s="3"/>
      <c r="N605" s="1"/>
    </row>
    <row r="606" spans="1:14" ht="15" customHeight="1">
      <c r="A606" s="1"/>
      <c r="F606" s="2"/>
      <c r="G606" s="12"/>
      <c r="M606" s="3"/>
      <c r="N606" s="1"/>
    </row>
    <row r="607" spans="1:14" ht="15" customHeight="1">
      <c r="A607" s="1"/>
      <c r="F607" s="2"/>
      <c r="G607" s="12"/>
      <c r="M607" s="3"/>
      <c r="N607" s="1"/>
    </row>
    <row r="608" spans="1:14" ht="15" customHeight="1">
      <c r="A608" s="1"/>
      <c r="F608" s="2"/>
      <c r="G608" s="12"/>
      <c r="M608" s="3"/>
      <c r="N608" s="1"/>
    </row>
    <row r="609" spans="1:14" ht="15" customHeight="1">
      <c r="A609" s="1"/>
      <c r="F609" s="2"/>
      <c r="G609" s="12"/>
      <c r="M609" s="3"/>
      <c r="N609" s="1"/>
    </row>
    <row r="610" spans="1:14" ht="15" customHeight="1">
      <c r="A610" s="1"/>
      <c r="F610" s="2"/>
      <c r="G610" s="12"/>
      <c r="M610" s="3"/>
      <c r="N610" s="1"/>
    </row>
    <row r="611" spans="1:14" ht="15" customHeight="1">
      <c r="A611" s="1"/>
      <c r="F611" s="2"/>
      <c r="G611" s="12"/>
      <c r="M611" s="3"/>
      <c r="N611" s="1"/>
    </row>
    <row r="612" spans="1:14" ht="15" customHeight="1">
      <c r="A612" s="1"/>
      <c r="F612" s="2"/>
      <c r="G612" s="12"/>
      <c r="M612" s="3"/>
      <c r="N612" s="1"/>
    </row>
    <row r="613" spans="1:14" ht="15" customHeight="1">
      <c r="A613" s="1"/>
      <c r="F613" s="2"/>
      <c r="G613" s="12"/>
      <c r="M613" s="3"/>
      <c r="N613" s="1"/>
    </row>
    <row r="614" spans="1:14" ht="15" customHeight="1">
      <c r="A614" s="1"/>
      <c r="F614" s="2"/>
      <c r="G614" s="12"/>
      <c r="M614" s="3"/>
      <c r="N614" s="1"/>
    </row>
    <row r="615" spans="1:14" ht="15" customHeight="1">
      <c r="A615" s="1"/>
      <c r="F615" s="2"/>
      <c r="G615" s="12"/>
      <c r="M615" s="3"/>
      <c r="N615" s="1"/>
    </row>
    <row r="616" spans="1:14" ht="15" customHeight="1">
      <c r="A616" s="1"/>
      <c r="F616" s="2"/>
      <c r="G616" s="12"/>
      <c r="M616" s="3"/>
      <c r="N616" s="1"/>
    </row>
    <row r="617" spans="1:14" ht="15" customHeight="1">
      <c r="A617" s="1"/>
      <c r="F617" s="2"/>
      <c r="G617" s="12"/>
      <c r="M617" s="3"/>
      <c r="N617" s="1"/>
    </row>
    <row r="618" spans="1:14" ht="15" customHeight="1">
      <c r="A618" s="1"/>
      <c r="F618" s="2"/>
      <c r="G618" s="12"/>
      <c r="M618" s="3"/>
      <c r="N618" s="1"/>
    </row>
    <row r="619" spans="1:14" ht="15" customHeight="1">
      <c r="A619" s="1"/>
      <c r="F619" s="2"/>
      <c r="G619" s="12"/>
      <c r="M619" s="3"/>
      <c r="N619" s="1"/>
    </row>
    <row r="620" spans="1:14" ht="15" customHeight="1">
      <c r="A620" s="1"/>
      <c r="F620" s="2"/>
      <c r="G620" s="12"/>
      <c r="M620" s="3"/>
      <c r="N620" s="1"/>
    </row>
    <row r="621" spans="1:14" ht="15" customHeight="1">
      <c r="A621" s="1"/>
      <c r="F621" s="2"/>
      <c r="G621" s="12"/>
      <c r="M621" s="3"/>
      <c r="N621" s="1"/>
    </row>
    <row r="622" spans="1:14" ht="15" customHeight="1">
      <c r="A622" s="1"/>
      <c r="F622" s="2"/>
      <c r="G622" s="12"/>
      <c r="M622" s="3"/>
      <c r="N622" s="1"/>
    </row>
    <row r="623" spans="1:14" ht="15" customHeight="1">
      <c r="A623" s="1"/>
      <c r="F623" s="2"/>
      <c r="G623" s="12"/>
      <c r="M623" s="3"/>
      <c r="N623" s="1"/>
    </row>
    <row r="624" spans="1:14" ht="15" customHeight="1">
      <c r="A624" s="1"/>
      <c r="F624" s="2"/>
      <c r="G624" s="12"/>
      <c r="M624" s="3"/>
      <c r="N624" s="1"/>
    </row>
    <row r="625" spans="1:14" ht="15" customHeight="1">
      <c r="A625" s="1"/>
      <c r="F625" s="2"/>
      <c r="G625" s="12"/>
      <c r="M625" s="3"/>
      <c r="N625" s="1"/>
    </row>
    <row r="626" spans="1:14" ht="15" customHeight="1">
      <c r="A626" s="1"/>
      <c r="F626" s="2"/>
      <c r="G626" s="12"/>
      <c r="M626" s="3"/>
      <c r="N626" s="1"/>
    </row>
    <row r="627" spans="1:14" ht="15" customHeight="1">
      <c r="A627" s="1"/>
      <c r="F627" s="2"/>
      <c r="G627" s="12"/>
      <c r="M627" s="3"/>
      <c r="N627" s="1"/>
    </row>
    <row r="628" spans="1:14" ht="15" customHeight="1">
      <c r="A628" s="1"/>
      <c r="F628" s="2"/>
      <c r="G628" s="12"/>
      <c r="M628" s="3"/>
      <c r="N628" s="1"/>
    </row>
    <row r="629" spans="1:14" ht="15" customHeight="1">
      <c r="A629" s="1"/>
      <c r="F629" s="2"/>
      <c r="G629" s="12"/>
      <c r="M629" s="3"/>
      <c r="N629" s="1"/>
    </row>
    <row r="630" spans="1:14" ht="15" customHeight="1">
      <c r="A630" s="1"/>
      <c r="F630" s="2"/>
      <c r="G630" s="12"/>
      <c r="M630" s="3"/>
      <c r="N630" s="1"/>
    </row>
    <row r="631" spans="1:14" ht="15" customHeight="1">
      <c r="A631" s="1"/>
      <c r="F631" s="2"/>
      <c r="G631" s="12"/>
      <c r="M631" s="3"/>
      <c r="N631" s="1"/>
    </row>
    <row r="632" spans="1:14" ht="15" customHeight="1">
      <c r="A632" s="1"/>
      <c r="F632" s="2"/>
      <c r="G632" s="12"/>
      <c r="M632" s="3"/>
      <c r="N632" s="1"/>
    </row>
    <row r="633" spans="1:14" ht="15" customHeight="1">
      <c r="A633" s="1"/>
      <c r="F633" s="2"/>
      <c r="G633" s="12"/>
      <c r="M633" s="3"/>
      <c r="N633" s="1"/>
    </row>
    <row r="634" spans="1:14" ht="15" customHeight="1">
      <c r="A634" s="1"/>
      <c r="F634" s="2"/>
      <c r="G634" s="12"/>
      <c r="M634" s="3"/>
      <c r="N634" s="1"/>
    </row>
    <row r="635" spans="1:14" ht="15" customHeight="1">
      <c r="A635" s="1"/>
      <c r="F635" s="2"/>
      <c r="G635" s="12"/>
      <c r="M635" s="3"/>
      <c r="N635" s="1"/>
    </row>
    <row r="636" spans="1:14" ht="15" customHeight="1">
      <c r="A636" s="1"/>
      <c r="F636" s="2"/>
      <c r="G636" s="12"/>
      <c r="M636" s="3"/>
      <c r="N636" s="1"/>
    </row>
    <row r="637" spans="1:14" ht="15" customHeight="1">
      <c r="A637" s="1"/>
      <c r="F637" s="2"/>
      <c r="G637" s="12"/>
      <c r="M637" s="3"/>
      <c r="N637" s="1"/>
    </row>
    <row r="638" spans="1:14" ht="15" customHeight="1">
      <c r="A638" s="1"/>
      <c r="F638" s="2"/>
      <c r="G638" s="12"/>
      <c r="M638" s="3"/>
      <c r="N638" s="1"/>
    </row>
    <row r="639" spans="1:14" ht="15" customHeight="1">
      <c r="A639" s="1"/>
      <c r="F639" s="2"/>
      <c r="G639" s="12"/>
      <c r="M639" s="3"/>
      <c r="N639" s="1"/>
    </row>
    <row r="640" spans="1:14" ht="15" customHeight="1">
      <c r="A640" s="1"/>
      <c r="F640" s="2"/>
      <c r="G640" s="12"/>
      <c r="M640" s="3"/>
      <c r="N640" s="1"/>
    </row>
    <row r="641" spans="1:14" ht="15" customHeight="1">
      <c r="A641" s="1"/>
      <c r="F641" s="2"/>
      <c r="G641" s="12"/>
      <c r="M641" s="3"/>
      <c r="N641" s="1"/>
    </row>
    <row r="642" spans="1:14" ht="15" customHeight="1">
      <c r="A642" s="1"/>
      <c r="F642" s="2"/>
      <c r="G642" s="12"/>
      <c r="M642" s="3"/>
      <c r="N642" s="1"/>
    </row>
    <row r="643" spans="1:14" ht="15" customHeight="1">
      <c r="A643" s="1"/>
      <c r="F643" s="2"/>
      <c r="G643" s="12"/>
      <c r="M643" s="3"/>
      <c r="N643" s="1"/>
    </row>
    <row r="644" spans="1:14" ht="15" customHeight="1">
      <c r="A644" s="1"/>
      <c r="F644" s="2"/>
      <c r="G644" s="12"/>
      <c r="M644" s="3"/>
      <c r="N644" s="1"/>
    </row>
    <row r="645" spans="1:14" ht="15" customHeight="1">
      <c r="A645" s="1"/>
      <c r="F645" s="2"/>
      <c r="G645" s="12"/>
      <c r="M645" s="3"/>
      <c r="N645" s="1"/>
    </row>
    <row r="646" spans="1:14" ht="15" customHeight="1">
      <c r="A646" s="1"/>
      <c r="F646" s="2"/>
      <c r="G646" s="12"/>
      <c r="M646" s="3"/>
      <c r="N646" s="1"/>
    </row>
    <row r="647" spans="1:14" ht="15" customHeight="1">
      <c r="A647" s="1"/>
      <c r="F647" s="2"/>
      <c r="G647" s="12"/>
      <c r="M647" s="3"/>
      <c r="N647" s="1"/>
    </row>
    <row r="648" spans="1:14" ht="15" customHeight="1">
      <c r="A648" s="1"/>
      <c r="F648" s="2"/>
      <c r="G648" s="12"/>
      <c r="M648" s="3"/>
      <c r="N648" s="1"/>
    </row>
    <row r="649" spans="1:14" ht="15" customHeight="1">
      <c r="A649" s="1"/>
      <c r="F649" s="2"/>
      <c r="G649" s="12"/>
      <c r="M649" s="3"/>
      <c r="N649" s="1"/>
    </row>
    <row r="650" spans="1:14" ht="15" customHeight="1">
      <c r="A650" s="1"/>
      <c r="F650" s="2"/>
      <c r="G650" s="12"/>
      <c r="M650" s="3"/>
      <c r="N650" s="1"/>
    </row>
    <row r="651" spans="1:14" ht="15" customHeight="1">
      <c r="A651" s="1"/>
      <c r="F651" s="2"/>
      <c r="G651" s="12"/>
      <c r="M651" s="3"/>
      <c r="N651" s="1"/>
    </row>
    <row r="652" spans="1:14" ht="15" customHeight="1">
      <c r="A652" s="1"/>
      <c r="F652" s="2"/>
      <c r="G652" s="12"/>
      <c r="M652" s="3"/>
      <c r="N652" s="1"/>
    </row>
    <row r="653" spans="1:14" ht="15" customHeight="1">
      <c r="A653" s="1"/>
      <c r="F653" s="2"/>
      <c r="G653" s="12"/>
      <c r="M653" s="3"/>
      <c r="N653" s="1"/>
    </row>
    <row r="654" spans="1:14" ht="15" customHeight="1">
      <c r="A654" s="1"/>
      <c r="F654" s="2"/>
      <c r="G654" s="12"/>
      <c r="M654" s="3"/>
      <c r="N654" s="1"/>
    </row>
    <row r="655" spans="1:14" ht="15" customHeight="1">
      <c r="A655" s="1"/>
      <c r="F655" s="2"/>
      <c r="G655" s="12"/>
      <c r="M655" s="3"/>
      <c r="N655" s="1"/>
    </row>
    <row r="656" spans="1:14" ht="15" customHeight="1">
      <c r="A656" s="1"/>
      <c r="F656" s="2"/>
      <c r="G656" s="12"/>
      <c r="M656" s="3"/>
      <c r="N656" s="1"/>
    </row>
    <row r="657" spans="1:14" ht="15" customHeight="1">
      <c r="A657" s="1"/>
      <c r="F657" s="2"/>
      <c r="G657" s="12"/>
      <c r="M657" s="3"/>
      <c r="N657" s="1"/>
    </row>
    <row r="658" spans="1:14" ht="15" customHeight="1">
      <c r="A658" s="1"/>
      <c r="F658" s="2"/>
      <c r="G658" s="12"/>
      <c r="M658" s="3"/>
      <c r="N658" s="1"/>
    </row>
    <row r="659" spans="1:14" ht="15" customHeight="1">
      <c r="A659" s="1"/>
      <c r="F659" s="2"/>
      <c r="G659" s="12"/>
      <c r="M659" s="3"/>
      <c r="N659" s="1"/>
    </row>
    <row r="660" spans="1:14" ht="15" customHeight="1">
      <c r="A660" s="1"/>
      <c r="F660" s="2"/>
      <c r="G660" s="12"/>
      <c r="M660" s="3"/>
      <c r="N660" s="1"/>
    </row>
    <row r="661" spans="1:14" ht="15" customHeight="1">
      <c r="A661" s="1"/>
      <c r="F661" s="2"/>
      <c r="G661" s="12"/>
      <c r="M661" s="3"/>
      <c r="N661" s="1"/>
    </row>
    <row r="662" spans="1:14" ht="15" customHeight="1">
      <c r="A662" s="1"/>
      <c r="F662" s="2"/>
      <c r="G662" s="12"/>
      <c r="M662" s="3"/>
      <c r="N662" s="1"/>
    </row>
    <row r="663" spans="1:14" ht="15" customHeight="1">
      <c r="A663" s="1"/>
      <c r="F663" s="2"/>
      <c r="G663" s="12"/>
      <c r="M663" s="3"/>
      <c r="N663" s="1"/>
    </row>
    <row r="664" spans="1:14" ht="15" customHeight="1">
      <c r="A664" s="1"/>
      <c r="F664" s="2"/>
      <c r="G664" s="12"/>
      <c r="M664" s="3"/>
      <c r="N664" s="1"/>
    </row>
    <row r="665" spans="1:14" ht="15" customHeight="1">
      <c r="A665" s="1"/>
      <c r="F665" s="2"/>
      <c r="G665" s="12"/>
      <c r="M665" s="3"/>
      <c r="N665" s="1"/>
    </row>
    <row r="666" spans="1:14" ht="15" customHeight="1">
      <c r="A666" s="1"/>
      <c r="F666" s="2"/>
      <c r="G666" s="12"/>
      <c r="M666" s="3"/>
      <c r="N666" s="1"/>
    </row>
    <row r="667" spans="1:14" ht="15" customHeight="1">
      <c r="A667" s="1"/>
      <c r="F667" s="2"/>
      <c r="G667" s="12"/>
      <c r="M667" s="3"/>
      <c r="N667" s="1"/>
    </row>
    <row r="668" spans="1:14" ht="15" customHeight="1">
      <c r="A668" s="1"/>
      <c r="F668" s="2"/>
      <c r="G668" s="12"/>
      <c r="M668" s="3"/>
      <c r="N668" s="1"/>
    </row>
    <row r="669" spans="1:14" ht="15" customHeight="1">
      <c r="A669" s="1"/>
      <c r="F669" s="2"/>
      <c r="G669" s="12"/>
      <c r="M669" s="3"/>
      <c r="N669" s="1"/>
    </row>
    <row r="670" spans="1:14" ht="15" customHeight="1">
      <c r="A670" s="1"/>
      <c r="F670" s="2"/>
      <c r="G670" s="12"/>
      <c r="M670" s="3"/>
      <c r="N670" s="1"/>
    </row>
  </sheetData>
  <mergeCells count="15">
    <mergeCell ref="P2:Z2"/>
    <mergeCell ref="S3:U3"/>
    <mergeCell ref="V3:X3"/>
    <mergeCell ref="Y3:Z3"/>
    <mergeCell ref="P3:R3"/>
    <mergeCell ref="F2:F4"/>
    <mergeCell ref="G2:M2"/>
    <mergeCell ref="N2:N4"/>
    <mergeCell ref="O2:O4"/>
    <mergeCell ref="H3:M3"/>
    <mergeCell ref="E2:E4"/>
    <mergeCell ref="A2:A4"/>
    <mergeCell ref="B2:B4"/>
    <mergeCell ref="C2:C4"/>
    <mergeCell ref="D2:D4"/>
  </mergeCells>
  <phoneticPr fontId="2"/>
  <dataValidations count="3">
    <dataValidation imeMode="on" allowBlank="1" showInputMessage="1" showErrorMessage="1" sqref="F5:F8" xr:uid="{00000000-0002-0000-0500-000002000000}"/>
    <dataValidation type="list" allowBlank="1" showInputMessage="1" showErrorMessage="1" sqref="N5:N8 S13:T23 V13:W23 P13:Q23 P5:Q9 V5:W9 S5:T9 Y5:Y9 Y13:Y23" xr:uid="{00000000-0002-0000-05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8" xr:uid="{00000000-0002-0000-0500-000000000000}">
      <formula1>$AA$5:$AA$8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8" scale="55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7C1B-6A47-4017-8B1F-CA578B7A037D}">
  <sheetPr>
    <tabColor rgb="FF92D050"/>
  </sheetPr>
  <dimension ref="A1:AE1250"/>
  <sheetViews>
    <sheetView view="pageBreakPreview" zoomScale="87" zoomScaleNormal="100" zoomScaleSheetLayoutView="87" workbookViewId="0">
      <pane xSplit="7" ySplit="4" topLeftCell="H444" activePane="bottomRight" state="frozen"/>
      <selection activeCell="J42" sqref="J42"/>
      <selection pane="topRight" activeCell="J42" sqref="J42"/>
      <selection pane="bottomLeft" activeCell="J42" sqref="J42"/>
      <selection pane="bottomRight" activeCell="F589" sqref="F589"/>
    </sheetView>
  </sheetViews>
  <sheetFormatPr defaultColWidth="9" defaultRowHeight="13.2"/>
  <cols>
    <col min="1" max="1" width="4.6640625" style="4" customWidth="1"/>
    <col min="2" max="2" width="8.33203125" style="1" customWidth="1"/>
    <col min="3" max="3" width="4.44140625" style="1" bestFit="1" customWidth="1"/>
    <col min="4" max="4" width="8.33203125" style="1" customWidth="1"/>
    <col min="5" max="5" width="12" style="88" customWidth="1"/>
    <col min="6" max="6" width="25.6640625" style="1" customWidth="1"/>
    <col min="7" max="7" width="28.77734375" style="2" customWidth="1"/>
    <col min="8" max="8" width="13" style="12" customWidth="1"/>
    <col min="9" max="9" width="15.33203125" style="12" customWidth="1"/>
    <col min="10" max="10" width="15.109375" style="12" bestFit="1" customWidth="1"/>
    <col min="11" max="13" width="15.109375" style="12" customWidth="1"/>
    <col min="14" max="14" width="13" style="3" bestFit="1" customWidth="1"/>
    <col min="15" max="15" width="7.109375" style="1" bestFit="1" customWidth="1"/>
    <col min="16" max="16" width="11.6640625" style="4" customWidth="1"/>
    <col min="17" max="18" width="11.6640625" style="1" customWidth="1"/>
    <col min="19" max="19" width="17.33203125" style="1" customWidth="1"/>
    <col min="20" max="21" width="11.6640625" style="1" customWidth="1"/>
    <col min="22" max="22" width="17.44140625" style="1" customWidth="1"/>
    <col min="23" max="24" width="11.6640625" style="1" customWidth="1"/>
    <col min="25" max="25" width="16.88671875" style="1" customWidth="1"/>
    <col min="26" max="26" width="11.6640625" style="1" customWidth="1"/>
    <col min="27" max="27" width="18.6640625" style="1" customWidth="1"/>
    <col min="28" max="16384" width="9" style="1"/>
  </cols>
  <sheetData>
    <row r="1" spans="1:31" ht="30" customHeight="1" thickBot="1">
      <c r="A1" s="54" t="s">
        <v>26</v>
      </c>
      <c r="D1" s="88"/>
      <c r="E1" s="1"/>
      <c r="F1" s="2"/>
      <c r="G1" s="12"/>
      <c r="M1" s="3"/>
      <c r="N1" s="1"/>
      <c r="O1" s="4"/>
      <c r="P1" s="1"/>
    </row>
    <row r="2" spans="1:31" ht="16.8" thickBot="1">
      <c r="A2" s="169" t="s">
        <v>12</v>
      </c>
      <c r="B2" s="169" t="s">
        <v>13</v>
      </c>
      <c r="C2" s="177" t="s">
        <v>14</v>
      </c>
      <c r="D2" s="176" t="s">
        <v>15</v>
      </c>
      <c r="E2" s="177" t="s">
        <v>16</v>
      </c>
      <c r="F2" s="169" t="s">
        <v>17</v>
      </c>
      <c r="G2" s="182" t="s">
        <v>59</v>
      </c>
      <c r="H2" s="182"/>
      <c r="I2" s="182"/>
      <c r="J2" s="182"/>
      <c r="K2" s="182"/>
      <c r="L2" s="182"/>
      <c r="M2" s="182"/>
      <c r="N2" s="163" t="s">
        <v>20</v>
      </c>
      <c r="O2" s="163" t="s">
        <v>43</v>
      </c>
      <c r="P2" s="163" t="s">
        <v>3</v>
      </c>
      <c r="Q2" s="163"/>
      <c r="R2" s="163"/>
      <c r="S2" s="163"/>
      <c r="T2" s="163"/>
      <c r="U2" s="163"/>
      <c r="V2" s="163"/>
      <c r="W2" s="163"/>
      <c r="X2" s="163"/>
      <c r="Y2" s="163"/>
      <c r="Z2" s="163"/>
    </row>
    <row r="3" spans="1:31" ht="13.8" thickBot="1">
      <c r="A3" s="169"/>
      <c r="B3" s="169"/>
      <c r="C3" s="177"/>
      <c r="D3" s="176"/>
      <c r="E3" s="177"/>
      <c r="F3" s="169"/>
      <c r="G3" s="60"/>
      <c r="H3" s="173" t="s">
        <v>1</v>
      </c>
      <c r="I3" s="173"/>
      <c r="J3" s="173"/>
      <c r="K3" s="173"/>
      <c r="L3" s="173"/>
      <c r="M3" s="173"/>
      <c r="N3" s="183"/>
      <c r="O3" s="183"/>
      <c r="P3" s="165" t="s">
        <v>4</v>
      </c>
      <c r="Q3" s="163"/>
      <c r="R3" s="166"/>
      <c r="S3" s="162" t="s">
        <v>63</v>
      </c>
      <c r="T3" s="163"/>
      <c r="U3" s="164"/>
      <c r="V3" s="165" t="s">
        <v>64</v>
      </c>
      <c r="W3" s="163"/>
      <c r="X3" s="166"/>
      <c r="Y3" s="167" t="s">
        <v>5</v>
      </c>
      <c r="Z3" s="168"/>
      <c r="AA3" s="50"/>
    </row>
    <row r="4" spans="1:31" s="4" customFormat="1" ht="38.25" customHeight="1" thickBot="1">
      <c r="A4" s="169"/>
      <c r="B4" s="169"/>
      <c r="C4" s="177"/>
      <c r="D4" s="176"/>
      <c r="E4" s="177"/>
      <c r="F4" s="169"/>
      <c r="G4" s="61" t="s">
        <v>18</v>
      </c>
      <c r="H4" s="63" t="s">
        <v>48</v>
      </c>
      <c r="I4" s="66" t="s">
        <v>54</v>
      </c>
      <c r="J4" s="66" t="s">
        <v>49</v>
      </c>
      <c r="K4" s="66" t="s">
        <v>56</v>
      </c>
      <c r="L4" s="66" t="s">
        <v>57</v>
      </c>
      <c r="M4" s="64" t="s">
        <v>58</v>
      </c>
      <c r="N4" s="184"/>
      <c r="O4" s="184"/>
      <c r="P4" s="106" t="s">
        <v>44</v>
      </c>
      <c r="Q4" s="102" t="s">
        <v>47</v>
      </c>
      <c r="R4" s="107" t="s">
        <v>45</v>
      </c>
      <c r="S4" s="103" t="s">
        <v>46</v>
      </c>
      <c r="T4" s="102" t="s">
        <v>65</v>
      </c>
      <c r="U4" s="115" t="s">
        <v>66</v>
      </c>
      <c r="V4" s="106" t="s">
        <v>67</v>
      </c>
      <c r="W4" s="102" t="s">
        <v>68</v>
      </c>
      <c r="X4" s="107" t="s">
        <v>69</v>
      </c>
      <c r="Y4" s="118" t="s">
        <v>70</v>
      </c>
      <c r="Z4" s="65" t="s">
        <v>71</v>
      </c>
    </row>
    <row r="5" spans="1:31" ht="27" customHeight="1">
      <c r="A5" s="36" t="s">
        <v>72</v>
      </c>
      <c r="B5" s="56">
        <v>1</v>
      </c>
      <c r="C5" s="71">
        <v>4</v>
      </c>
      <c r="D5" s="89">
        <v>5122001037616</v>
      </c>
      <c r="E5" s="39" t="s">
        <v>136</v>
      </c>
      <c r="F5" s="57" t="s">
        <v>137</v>
      </c>
      <c r="G5" s="20">
        <v>20</v>
      </c>
      <c r="H5" s="21">
        <v>903802</v>
      </c>
      <c r="I5" s="22">
        <v>1342</v>
      </c>
      <c r="J5" s="20">
        <v>83</v>
      </c>
      <c r="K5" s="90">
        <f>ROUNDUP(I5/J5,1)</f>
        <v>16.200000000000003</v>
      </c>
      <c r="L5" s="20">
        <v>4</v>
      </c>
      <c r="M5" s="58">
        <f>IF(AND(H5&gt;0,K5&gt;0,L5&gt;0),H5/K5/L5,0)</f>
        <v>13947.56172839506</v>
      </c>
      <c r="N5" s="85" t="s">
        <v>85</v>
      </c>
      <c r="O5" s="59"/>
      <c r="P5" s="108" t="s">
        <v>85</v>
      </c>
      <c r="Q5" s="55" t="s">
        <v>85</v>
      </c>
      <c r="R5" s="109">
        <v>0.36</v>
      </c>
      <c r="S5" s="55"/>
      <c r="T5" s="55"/>
      <c r="U5" s="116">
        <v>0</v>
      </c>
      <c r="V5" s="108"/>
      <c r="W5" s="55"/>
      <c r="X5" s="109">
        <v>0</v>
      </c>
      <c r="Y5" s="119"/>
      <c r="Z5" s="78">
        <v>0</v>
      </c>
      <c r="AA5" s="44">
        <v>1</v>
      </c>
      <c r="AB5" s="44" t="s">
        <v>7</v>
      </c>
      <c r="AD5" s="44">
        <v>1</v>
      </c>
      <c r="AE5" s="44" t="s">
        <v>22</v>
      </c>
    </row>
    <row r="6" spans="1:31" ht="27" customHeight="1">
      <c r="A6" s="32" t="s">
        <v>72</v>
      </c>
      <c r="B6" s="27">
        <v>2</v>
      </c>
      <c r="C6" s="73">
        <v>4</v>
      </c>
      <c r="D6" s="91">
        <v>5122001037616</v>
      </c>
      <c r="E6" s="32" t="s">
        <v>136</v>
      </c>
      <c r="F6" s="28" t="s">
        <v>138</v>
      </c>
      <c r="G6" s="14">
        <v>20</v>
      </c>
      <c r="H6" s="21">
        <v>707157</v>
      </c>
      <c r="I6" s="22">
        <v>1576</v>
      </c>
      <c r="J6" s="20">
        <v>212</v>
      </c>
      <c r="K6" s="90">
        <f t="shared" ref="K6:K69" si="0">ROUNDUP(I6/J6,1)</f>
        <v>7.5</v>
      </c>
      <c r="L6" s="20">
        <v>10</v>
      </c>
      <c r="M6" s="58">
        <f t="shared" ref="M6:M69" si="1">IF(AND(H6&gt;0,K6&gt;0,L6&gt;0),H6/K6/L6,0)</f>
        <v>9428.76</v>
      </c>
      <c r="N6" s="85" t="s">
        <v>85</v>
      </c>
      <c r="O6" s="59"/>
      <c r="P6" s="108"/>
      <c r="Q6" s="55"/>
      <c r="R6" s="109">
        <v>0</v>
      </c>
      <c r="S6" s="55"/>
      <c r="T6" s="55"/>
      <c r="U6" s="116">
        <v>0</v>
      </c>
      <c r="V6" s="108"/>
      <c r="W6" s="55"/>
      <c r="X6" s="109">
        <v>0</v>
      </c>
      <c r="Y6" s="129"/>
      <c r="Z6" s="78">
        <v>0</v>
      </c>
      <c r="AA6" s="44">
        <v>2</v>
      </c>
      <c r="AB6" s="45" t="s">
        <v>8</v>
      </c>
      <c r="AD6" s="44">
        <v>2</v>
      </c>
      <c r="AE6" s="44" t="s">
        <v>23</v>
      </c>
    </row>
    <row r="7" spans="1:31" ht="27" customHeight="1">
      <c r="A7" s="32" t="s">
        <v>72</v>
      </c>
      <c r="B7" s="27">
        <v>3</v>
      </c>
      <c r="C7" s="73">
        <v>5</v>
      </c>
      <c r="D7" s="91">
        <v>5040005017329</v>
      </c>
      <c r="E7" s="32" t="s">
        <v>139</v>
      </c>
      <c r="F7" s="28" t="s">
        <v>140</v>
      </c>
      <c r="G7" s="14">
        <v>20</v>
      </c>
      <c r="H7" s="21">
        <v>11075474</v>
      </c>
      <c r="I7" s="22">
        <v>3690</v>
      </c>
      <c r="J7" s="20">
        <v>237</v>
      </c>
      <c r="K7" s="90">
        <f t="shared" si="0"/>
        <v>15.6</v>
      </c>
      <c r="L7" s="20">
        <v>12</v>
      </c>
      <c r="M7" s="58">
        <f t="shared" si="1"/>
        <v>59163.856837606843</v>
      </c>
      <c r="N7" s="85" t="s">
        <v>85</v>
      </c>
      <c r="O7" s="59"/>
      <c r="P7" s="108" t="s">
        <v>85</v>
      </c>
      <c r="Q7" s="55"/>
      <c r="R7" s="109">
        <v>0.52</v>
      </c>
      <c r="S7" s="55"/>
      <c r="T7" s="55"/>
      <c r="U7" s="116">
        <v>0</v>
      </c>
      <c r="V7" s="108"/>
      <c r="W7" s="55"/>
      <c r="X7" s="109">
        <v>0</v>
      </c>
      <c r="Y7" s="129"/>
      <c r="Z7" s="78">
        <v>0</v>
      </c>
      <c r="AA7" s="44">
        <v>3</v>
      </c>
      <c r="AB7" s="45" t="s">
        <v>9</v>
      </c>
    </row>
    <row r="8" spans="1:31" ht="27" customHeight="1">
      <c r="A8" s="32" t="s">
        <v>72</v>
      </c>
      <c r="B8" s="27">
        <v>4</v>
      </c>
      <c r="C8" s="73">
        <v>5</v>
      </c>
      <c r="D8" s="91">
        <v>7040005010703</v>
      </c>
      <c r="E8" s="32" t="s">
        <v>141</v>
      </c>
      <c r="F8" s="28" t="s">
        <v>142</v>
      </c>
      <c r="G8" s="14">
        <v>20</v>
      </c>
      <c r="H8" s="21">
        <v>1961058</v>
      </c>
      <c r="I8" s="22">
        <v>4186</v>
      </c>
      <c r="J8" s="20">
        <v>265</v>
      </c>
      <c r="K8" s="90">
        <f t="shared" si="0"/>
        <v>15.799999999999999</v>
      </c>
      <c r="L8" s="20">
        <v>12</v>
      </c>
      <c r="M8" s="58">
        <f t="shared" si="1"/>
        <v>10343.132911392406</v>
      </c>
      <c r="N8" s="85"/>
      <c r="O8" s="59"/>
      <c r="P8" s="108"/>
      <c r="Q8" s="55"/>
      <c r="R8" s="109">
        <v>0</v>
      </c>
      <c r="S8" s="55"/>
      <c r="T8" s="55"/>
      <c r="U8" s="116">
        <v>0</v>
      </c>
      <c r="V8" s="108"/>
      <c r="W8" s="55"/>
      <c r="X8" s="109">
        <v>0</v>
      </c>
      <c r="Y8" s="129"/>
      <c r="Z8" s="78">
        <v>0</v>
      </c>
      <c r="AA8" s="44">
        <v>4</v>
      </c>
      <c r="AB8" s="45" t="s">
        <v>21</v>
      </c>
    </row>
    <row r="9" spans="1:31" ht="27" customHeight="1">
      <c r="A9" s="32" t="s">
        <v>72</v>
      </c>
      <c r="B9" s="27">
        <v>5</v>
      </c>
      <c r="C9" s="73">
        <v>5</v>
      </c>
      <c r="D9" s="91" t="s">
        <v>143</v>
      </c>
      <c r="E9" s="32" t="s">
        <v>144</v>
      </c>
      <c r="F9" s="28" t="s">
        <v>145</v>
      </c>
      <c r="G9" s="14">
        <v>20</v>
      </c>
      <c r="H9" s="21">
        <v>5160640</v>
      </c>
      <c r="I9" s="22">
        <v>4629</v>
      </c>
      <c r="J9" s="20">
        <v>295</v>
      </c>
      <c r="K9" s="90">
        <f t="shared" si="0"/>
        <v>15.7</v>
      </c>
      <c r="L9" s="20">
        <v>12</v>
      </c>
      <c r="M9" s="58">
        <f t="shared" si="1"/>
        <v>27391.932059447983</v>
      </c>
      <c r="N9" s="85"/>
      <c r="O9" s="59"/>
      <c r="P9" s="108"/>
      <c r="Q9" s="55"/>
      <c r="R9" s="109">
        <v>0</v>
      </c>
      <c r="S9" s="55"/>
      <c r="T9" s="55"/>
      <c r="U9" s="116">
        <v>0</v>
      </c>
      <c r="V9" s="108"/>
      <c r="W9" s="55"/>
      <c r="X9" s="109">
        <v>0</v>
      </c>
      <c r="Y9" s="129"/>
      <c r="Z9" s="78">
        <v>0</v>
      </c>
      <c r="AA9" s="44">
        <v>5</v>
      </c>
      <c r="AB9" s="45" t="s">
        <v>11</v>
      </c>
    </row>
    <row r="10" spans="1:31" ht="27" customHeight="1">
      <c r="A10" s="32" t="s">
        <v>72</v>
      </c>
      <c r="B10" s="27">
        <v>6</v>
      </c>
      <c r="C10" s="73">
        <v>5</v>
      </c>
      <c r="D10" s="91">
        <v>9040005011518</v>
      </c>
      <c r="E10" s="32" t="s">
        <v>146</v>
      </c>
      <c r="F10" s="28" t="s">
        <v>147</v>
      </c>
      <c r="G10" s="14">
        <v>20</v>
      </c>
      <c r="H10" s="21">
        <v>3818288</v>
      </c>
      <c r="I10" s="22">
        <v>3700</v>
      </c>
      <c r="J10" s="20">
        <v>236</v>
      </c>
      <c r="K10" s="90">
        <f t="shared" si="0"/>
        <v>15.7</v>
      </c>
      <c r="L10" s="20">
        <v>12</v>
      </c>
      <c r="M10" s="58">
        <f t="shared" si="1"/>
        <v>20266.92144373673</v>
      </c>
      <c r="N10" s="85"/>
      <c r="O10" s="59"/>
      <c r="P10" s="108"/>
      <c r="Q10" s="55"/>
      <c r="R10" s="109">
        <v>0</v>
      </c>
      <c r="S10" s="55"/>
      <c r="T10" s="55"/>
      <c r="U10" s="116">
        <v>0</v>
      </c>
      <c r="V10" s="108"/>
      <c r="W10" s="55"/>
      <c r="X10" s="109">
        <v>0</v>
      </c>
      <c r="Y10" s="129"/>
      <c r="Z10" s="78">
        <v>0</v>
      </c>
      <c r="AA10" s="44">
        <v>6</v>
      </c>
      <c r="AB10" s="45" t="s">
        <v>10</v>
      </c>
    </row>
    <row r="11" spans="1:31" ht="27" customHeight="1">
      <c r="A11" s="32" t="s">
        <v>72</v>
      </c>
      <c r="B11" s="27">
        <v>7</v>
      </c>
      <c r="C11" s="73">
        <v>5</v>
      </c>
      <c r="D11" s="91">
        <v>2040005013561</v>
      </c>
      <c r="E11" s="32" t="s">
        <v>148</v>
      </c>
      <c r="F11" s="28" t="s">
        <v>149</v>
      </c>
      <c r="G11" s="14">
        <v>20</v>
      </c>
      <c r="H11" s="15">
        <v>2403800</v>
      </c>
      <c r="I11" s="16">
        <v>3767</v>
      </c>
      <c r="J11" s="14">
        <v>269</v>
      </c>
      <c r="K11" s="90">
        <f t="shared" si="0"/>
        <v>14.1</v>
      </c>
      <c r="L11" s="20">
        <v>12</v>
      </c>
      <c r="M11" s="58">
        <f t="shared" si="1"/>
        <v>14206.855791962174</v>
      </c>
      <c r="N11" s="85"/>
      <c r="O11" s="59"/>
      <c r="P11" s="108"/>
      <c r="Q11" s="55"/>
      <c r="R11" s="109">
        <v>0</v>
      </c>
      <c r="S11" s="55"/>
      <c r="T11" s="55"/>
      <c r="U11" s="116">
        <v>0</v>
      </c>
      <c r="V11" s="108"/>
      <c r="W11" s="55"/>
      <c r="X11" s="109">
        <v>0</v>
      </c>
      <c r="Y11" s="129"/>
      <c r="Z11" s="78">
        <v>0</v>
      </c>
      <c r="AA11" s="44"/>
      <c r="AB11" s="45"/>
    </row>
    <row r="12" spans="1:31" ht="27" customHeight="1">
      <c r="A12" s="32" t="s">
        <v>72</v>
      </c>
      <c r="B12" s="27">
        <v>8</v>
      </c>
      <c r="C12" s="73">
        <v>5</v>
      </c>
      <c r="D12" s="92">
        <v>5040005019993</v>
      </c>
      <c r="E12" s="32" t="s">
        <v>150</v>
      </c>
      <c r="F12" s="28" t="s">
        <v>151</v>
      </c>
      <c r="G12" s="14">
        <v>20</v>
      </c>
      <c r="H12" s="15">
        <v>3197500</v>
      </c>
      <c r="I12" s="16">
        <v>2208</v>
      </c>
      <c r="J12" s="14">
        <v>251</v>
      </c>
      <c r="K12" s="90">
        <f t="shared" si="0"/>
        <v>8.7999999999999989</v>
      </c>
      <c r="L12" s="20">
        <v>12</v>
      </c>
      <c r="M12" s="58">
        <f t="shared" si="1"/>
        <v>30279.356060606064</v>
      </c>
      <c r="N12" s="85"/>
      <c r="O12" s="59"/>
      <c r="P12" s="108"/>
      <c r="Q12" s="55"/>
      <c r="R12" s="109">
        <v>0</v>
      </c>
      <c r="S12" s="55"/>
      <c r="T12" s="55"/>
      <c r="U12" s="116">
        <v>0</v>
      </c>
      <c r="V12" s="108"/>
      <c r="W12" s="55"/>
      <c r="X12" s="109">
        <v>0</v>
      </c>
      <c r="Y12" s="129"/>
      <c r="Z12" s="78">
        <v>0</v>
      </c>
      <c r="AA12" s="44"/>
      <c r="AB12" s="45"/>
    </row>
    <row r="13" spans="1:31" ht="27" customHeight="1">
      <c r="A13" s="32" t="s">
        <v>72</v>
      </c>
      <c r="B13" s="27">
        <v>9</v>
      </c>
      <c r="C13" s="73">
        <v>5</v>
      </c>
      <c r="D13" s="91">
        <v>6040005017740</v>
      </c>
      <c r="E13" s="32" t="s">
        <v>152</v>
      </c>
      <c r="F13" s="28" t="s">
        <v>153</v>
      </c>
      <c r="G13" s="14">
        <v>20</v>
      </c>
      <c r="H13" s="15">
        <v>1038395</v>
      </c>
      <c r="I13" s="16">
        <v>1843</v>
      </c>
      <c r="J13" s="14">
        <v>241</v>
      </c>
      <c r="K13" s="90">
        <f t="shared" si="0"/>
        <v>7.6999999999999993</v>
      </c>
      <c r="L13" s="20">
        <v>12</v>
      </c>
      <c r="M13" s="58">
        <f t="shared" si="1"/>
        <v>11238.041125541125</v>
      </c>
      <c r="N13" s="85"/>
      <c r="O13" s="59"/>
      <c r="P13" s="108"/>
      <c r="Q13" s="55"/>
      <c r="R13" s="109">
        <v>0</v>
      </c>
      <c r="S13" s="55"/>
      <c r="T13" s="55"/>
      <c r="U13" s="116">
        <v>0</v>
      </c>
      <c r="V13" s="108"/>
      <c r="W13" s="55"/>
      <c r="X13" s="109">
        <v>0</v>
      </c>
      <c r="Y13" s="129"/>
      <c r="Z13" s="78">
        <v>0</v>
      </c>
      <c r="AA13" s="44"/>
      <c r="AB13" s="45"/>
    </row>
    <row r="14" spans="1:31" ht="27" customHeight="1">
      <c r="A14" s="32" t="s">
        <v>72</v>
      </c>
      <c r="B14" s="27">
        <v>10</v>
      </c>
      <c r="C14" s="73">
        <v>5</v>
      </c>
      <c r="D14" s="91">
        <v>5040005002578</v>
      </c>
      <c r="E14" s="32" t="s">
        <v>154</v>
      </c>
      <c r="F14" s="28" t="s">
        <v>155</v>
      </c>
      <c r="G14" s="14">
        <v>40</v>
      </c>
      <c r="H14" s="15">
        <v>11655999</v>
      </c>
      <c r="I14" s="16">
        <v>7804</v>
      </c>
      <c r="J14" s="14">
        <v>284</v>
      </c>
      <c r="K14" s="90">
        <f t="shared" si="0"/>
        <v>27.5</v>
      </c>
      <c r="L14" s="20">
        <v>12</v>
      </c>
      <c r="M14" s="58">
        <f t="shared" si="1"/>
        <v>35321.209090909091</v>
      </c>
      <c r="N14" s="85"/>
      <c r="O14" s="59"/>
      <c r="P14" s="108"/>
      <c r="Q14" s="55"/>
      <c r="R14" s="109">
        <v>0</v>
      </c>
      <c r="S14" s="55"/>
      <c r="T14" s="55"/>
      <c r="U14" s="116">
        <v>0</v>
      </c>
      <c r="V14" s="108"/>
      <c r="W14" s="55"/>
      <c r="X14" s="109">
        <v>0</v>
      </c>
      <c r="Y14" s="129" t="s">
        <v>85</v>
      </c>
      <c r="Z14" s="78">
        <v>0.06</v>
      </c>
    </row>
    <row r="15" spans="1:31" ht="27" customHeight="1">
      <c r="A15" s="32" t="s">
        <v>72</v>
      </c>
      <c r="B15" s="27">
        <v>11</v>
      </c>
      <c r="C15" s="73">
        <v>5</v>
      </c>
      <c r="D15" s="91">
        <v>6040005013525</v>
      </c>
      <c r="E15" s="32" t="s">
        <v>156</v>
      </c>
      <c r="F15" s="28" t="s">
        <v>157</v>
      </c>
      <c r="G15" s="14">
        <v>20</v>
      </c>
      <c r="H15" s="15">
        <v>2715409</v>
      </c>
      <c r="I15" s="16">
        <v>2510</v>
      </c>
      <c r="J15" s="14">
        <v>252</v>
      </c>
      <c r="K15" s="90">
        <f t="shared" si="0"/>
        <v>10</v>
      </c>
      <c r="L15" s="20">
        <v>12</v>
      </c>
      <c r="M15" s="58">
        <f t="shared" si="1"/>
        <v>22628.408333333336</v>
      </c>
      <c r="N15" s="85"/>
      <c r="O15" s="59"/>
      <c r="P15" s="108" t="s">
        <v>85</v>
      </c>
      <c r="Q15" s="55" t="s">
        <v>85</v>
      </c>
      <c r="R15" s="109">
        <v>0.03</v>
      </c>
      <c r="S15" s="55"/>
      <c r="T15" s="55"/>
      <c r="U15" s="116">
        <v>0</v>
      </c>
      <c r="V15" s="108"/>
      <c r="W15" s="55"/>
      <c r="X15" s="109">
        <v>0</v>
      </c>
      <c r="Y15" s="129"/>
      <c r="Z15" s="78">
        <v>0</v>
      </c>
    </row>
    <row r="16" spans="1:31" ht="27" customHeight="1">
      <c r="A16" s="32" t="s">
        <v>72</v>
      </c>
      <c r="B16" s="27">
        <v>12</v>
      </c>
      <c r="C16" s="73">
        <v>4</v>
      </c>
      <c r="D16" s="91">
        <v>9010401121542</v>
      </c>
      <c r="E16" s="32" t="s">
        <v>126</v>
      </c>
      <c r="F16" s="28" t="s">
        <v>158</v>
      </c>
      <c r="G16" s="14">
        <v>20</v>
      </c>
      <c r="H16" s="15">
        <v>4079882</v>
      </c>
      <c r="I16" s="16">
        <v>3256</v>
      </c>
      <c r="J16" s="14">
        <v>243</v>
      </c>
      <c r="K16" s="90">
        <f t="shared" si="0"/>
        <v>13.4</v>
      </c>
      <c r="L16" s="20">
        <v>12</v>
      </c>
      <c r="M16" s="58">
        <f t="shared" si="1"/>
        <v>25372.400497512437</v>
      </c>
      <c r="N16" s="85"/>
      <c r="O16" s="59"/>
      <c r="P16" s="108"/>
      <c r="Q16" s="55"/>
      <c r="R16" s="109">
        <v>0</v>
      </c>
      <c r="S16" s="55"/>
      <c r="T16" s="55"/>
      <c r="U16" s="116">
        <v>0</v>
      </c>
      <c r="V16" s="108"/>
      <c r="W16" s="55"/>
      <c r="X16" s="109">
        <v>0</v>
      </c>
      <c r="Y16" s="129"/>
      <c r="Z16" s="78">
        <v>0</v>
      </c>
    </row>
    <row r="17" spans="1:26" ht="27" customHeight="1">
      <c r="A17" s="32" t="s">
        <v>72</v>
      </c>
      <c r="B17" s="27">
        <v>13</v>
      </c>
      <c r="C17" s="73">
        <v>4</v>
      </c>
      <c r="D17" s="91">
        <v>2040003010503</v>
      </c>
      <c r="E17" s="32" t="s">
        <v>159</v>
      </c>
      <c r="F17" s="28" t="s">
        <v>160</v>
      </c>
      <c r="G17" s="14">
        <v>20</v>
      </c>
      <c r="H17" s="15">
        <v>3579188</v>
      </c>
      <c r="I17" s="16">
        <v>3773</v>
      </c>
      <c r="J17" s="14">
        <v>269</v>
      </c>
      <c r="K17" s="90">
        <f t="shared" si="0"/>
        <v>14.1</v>
      </c>
      <c r="L17" s="20">
        <v>12</v>
      </c>
      <c r="M17" s="58">
        <f t="shared" si="1"/>
        <v>21153.593380614657</v>
      </c>
      <c r="N17" s="85"/>
      <c r="O17" s="59"/>
      <c r="P17" s="108"/>
      <c r="Q17" s="55"/>
      <c r="R17" s="109">
        <v>0</v>
      </c>
      <c r="S17" s="55"/>
      <c r="T17" s="55"/>
      <c r="U17" s="116">
        <v>0</v>
      </c>
      <c r="V17" s="108"/>
      <c r="W17" s="55"/>
      <c r="X17" s="109">
        <v>0</v>
      </c>
      <c r="Y17" s="129"/>
      <c r="Z17" s="78">
        <v>0</v>
      </c>
    </row>
    <row r="18" spans="1:26" ht="27" customHeight="1">
      <c r="A18" s="32" t="s">
        <v>72</v>
      </c>
      <c r="B18" s="27">
        <v>14</v>
      </c>
      <c r="C18" s="73">
        <v>4</v>
      </c>
      <c r="D18" s="91" t="s">
        <v>161</v>
      </c>
      <c r="E18" s="32" t="s">
        <v>162</v>
      </c>
      <c r="F18" s="28" t="s">
        <v>163</v>
      </c>
      <c r="G18" s="14">
        <v>20</v>
      </c>
      <c r="H18" s="15">
        <v>4116446</v>
      </c>
      <c r="I18" s="16">
        <v>3679</v>
      </c>
      <c r="J18" s="14">
        <v>269</v>
      </c>
      <c r="K18" s="90">
        <f t="shared" si="0"/>
        <v>13.7</v>
      </c>
      <c r="L18" s="20">
        <v>12</v>
      </c>
      <c r="M18" s="58">
        <f t="shared" si="1"/>
        <v>25039.209245742095</v>
      </c>
      <c r="N18" s="85"/>
      <c r="O18" s="59"/>
      <c r="P18" s="108"/>
      <c r="Q18" s="55"/>
      <c r="R18" s="109">
        <v>0</v>
      </c>
      <c r="S18" s="55"/>
      <c r="T18" s="55"/>
      <c r="U18" s="116">
        <v>0</v>
      </c>
      <c r="V18" s="108"/>
      <c r="W18" s="55"/>
      <c r="X18" s="109">
        <v>0</v>
      </c>
      <c r="Y18" s="129"/>
      <c r="Z18" s="78">
        <v>0</v>
      </c>
    </row>
    <row r="19" spans="1:26" ht="27" customHeight="1">
      <c r="A19" s="32" t="s">
        <v>72</v>
      </c>
      <c r="B19" s="27">
        <v>15</v>
      </c>
      <c r="C19" s="73">
        <v>3</v>
      </c>
      <c r="D19" s="91">
        <v>5040005006884</v>
      </c>
      <c r="E19" s="32" t="s">
        <v>164</v>
      </c>
      <c r="F19" s="28" t="s">
        <v>165</v>
      </c>
      <c r="G19" s="14">
        <v>14</v>
      </c>
      <c r="H19" s="15">
        <v>4907246</v>
      </c>
      <c r="I19" s="16">
        <v>2405</v>
      </c>
      <c r="J19" s="14">
        <v>244</v>
      </c>
      <c r="K19" s="90">
        <f t="shared" si="0"/>
        <v>9.9</v>
      </c>
      <c r="L19" s="20">
        <v>12</v>
      </c>
      <c r="M19" s="58">
        <f t="shared" si="1"/>
        <v>41306.784511784506</v>
      </c>
      <c r="N19" s="85"/>
      <c r="O19" s="59"/>
      <c r="P19" s="108" t="s">
        <v>85</v>
      </c>
      <c r="Q19" s="55"/>
      <c r="R19" s="109">
        <v>0.03</v>
      </c>
      <c r="S19" s="55"/>
      <c r="T19" s="55"/>
      <c r="U19" s="116">
        <v>0</v>
      </c>
      <c r="V19" s="108"/>
      <c r="W19" s="55"/>
      <c r="X19" s="109">
        <v>0</v>
      </c>
      <c r="Y19" s="129"/>
      <c r="Z19" s="78">
        <v>0</v>
      </c>
    </row>
    <row r="20" spans="1:26" ht="27" customHeight="1">
      <c r="A20" s="32" t="s">
        <v>72</v>
      </c>
      <c r="B20" s="27">
        <v>16</v>
      </c>
      <c r="C20" s="73">
        <v>3</v>
      </c>
      <c r="D20" s="91">
        <v>3040005009939</v>
      </c>
      <c r="E20" s="32" t="s">
        <v>166</v>
      </c>
      <c r="F20" s="28" t="s">
        <v>167</v>
      </c>
      <c r="G20" s="14">
        <v>20</v>
      </c>
      <c r="H20" s="15">
        <v>7107216</v>
      </c>
      <c r="I20" s="16">
        <v>4940</v>
      </c>
      <c r="J20" s="14">
        <v>243</v>
      </c>
      <c r="K20" s="90">
        <f t="shared" si="0"/>
        <v>20.400000000000002</v>
      </c>
      <c r="L20" s="20">
        <v>12</v>
      </c>
      <c r="M20" s="58">
        <f t="shared" si="1"/>
        <v>29032.745098039213</v>
      </c>
      <c r="N20" s="85"/>
      <c r="O20" s="59"/>
      <c r="P20" s="108"/>
      <c r="Q20" s="55"/>
      <c r="R20" s="109">
        <v>0</v>
      </c>
      <c r="S20" s="55"/>
      <c r="T20" s="55"/>
      <c r="U20" s="116">
        <v>0</v>
      </c>
      <c r="V20" s="108"/>
      <c r="W20" s="55"/>
      <c r="X20" s="109">
        <v>0</v>
      </c>
      <c r="Y20" s="129"/>
      <c r="Z20" s="78">
        <v>0</v>
      </c>
    </row>
    <row r="21" spans="1:26" ht="27" customHeight="1">
      <c r="A21" s="32" t="s">
        <v>72</v>
      </c>
      <c r="B21" s="27">
        <v>17</v>
      </c>
      <c r="C21" s="73">
        <v>3</v>
      </c>
      <c r="D21" s="91">
        <v>2040005004338</v>
      </c>
      <c r="E21" s="32" t="s">
        <v>168</v>
      </c>
      <c r="F21" s="28" t="s">
        <v>169</v>
      </c>
      <c r="G21" s="14">
        <v>20</v>
      </c>
      <c r="H21" s="15">
        <v>2847570</v>
      </c>
      <c r="I21" s="16">
        <v>2710</v>
      </c>
      <c r="J21" s="14">
        <v>293</v>
      </c>
      <c r="K21" s="90">
        <f t="shared" si="0"/>
        <v>9.2999999999999989</v>
      </c>
      <c r="L21" s="20">
        <v>12</v>
      </c>
      <c r="M21" s="58">
        <f t="shared" si="1"/>
        <v>25515.860215053766</v>
      </c>
      <c r="N21" s="85"/>
      <c r="O21" s="59"/>
      <c r="P21" s="108"/>
      <c r="Q21" s="55"/>
      <c r="R21" s="109">
        <v>0</v>
      </c>
      <c r="S21" s="55"/>
      <c r="T21" s="55"/>
      <c r="U21" s="116">
        <v>0</v>
      </c>
      <c r="V21" s="108"/>
      <c r="W21" s="55"/>
      <c r="X21" s="109">
        <v>0</v>
      </c>
      <c r="Y21" s="129"/>
      <c r="Z21" s="78">
        <v>0</v>
      </c>
    </row>
    <row r="22" spans="1:26" ht="27" customHeight="1">
      <c r="A22" s="32" t="s">
        <v>72</v>
      </c>
      <c r="B22" s="27">
        <v>18</v>
      </c>
      <c r="C22" s="73">
        <v>6</v>
      </c>
      <c r="D22" s="91">
        <v>5010905003496</v>
      </c>
      <c r="E22" s="32" t="s">
        <v>170</v>
      </c>
      <c r="F22" s="28" t="s">
        <v>171</v>
      </c>
      <c r="G22" s="14">
        <v>20</v>
      </c>
      <c r="H22" s="15">
        <v>905046</v>
      </c>
      <c r="I22" s="16">
        <v>1512</v>
      </c>
      <c r="J22" s="14">
        <v>304</v>
      </c>
      <c r="K22" s="90">
        <f t="shared" si="0"/>
        <v>5</v>
      </c>
      <c r="L22" s="20">
        <v>12</v>
      </c>
      <c r="M22" s="58">
        <f t="shared" si="1"/>
        <v>15084.1</v>
      </c>
      <c r="N22" s="85"/>
      <c r="O22" s="59"/>
      <c r="P22" s="108"/>
      <c r="Q22" s="55"/>
      <c r="R22" s="109">
        <v>0</v>
      </c>
      <c r="S22" s="55"/>
      <c r="T22" s="55"/>
      <c r="U22" s="116">
        <v>0</v>
      </c>
      <c r="V22" s="108"/>
      <c r="W22" s="55"/>
      <c r="X22" s="109">
        <v>0</v>
      </c>
      <c r="Y22" s="129"/>
      <c r="Z22" s="78">
        <v>0</v>
      </c>
    </row>
    <row r="23" spans="1:26" ht="27" customHeight="1">
      <c r="A23" s="32" t="s">
        <v>72</v>
      </c>
      <c r="B23" s="27">
        <v>19</v>
      </c>
      <c r="C23" s="73">
        <v>6</v>
      </c>
      <c r="D23" s="91">
        <v>3040005019178</v>
      </c>
      <c r="E23" s="32" t="s">
        <v>172</v>
      </c>
      <c r="F23" s="28" t="s">
        <v>173</v>
      </c>
      <c r="G23" s="14">
        <v>14</v>
      </c>
      <c r="H23" s="15">
        <v>1557183</v>
      </c>
      <c r="I23" s="16">
        <v>2069</v>
      </c>
      <c r="J23" s="14">
        <v>256</v>
      </c>
      <c r="K23" s="90">
        <f t="shared" si="0"/>
        <v>8.1</v>
      </c>
      <c r="L23" s="20">
        <v>12</v>
      </c>
      <c r="M23" s="58">
        <f t="shared" si="1"/>
        <v>16020.401234567902</v>
      </c>
      <c r="N23" s="85"/>
      <c r="O23" s="59"/>
      <c r="P23" s="108" t="s">
        <v>85</v>
      </c>
      <c r="Q23" s="55"/>
      <c r="R23" s="109">
        <v>0.15</v>
      </c>
      <c r="S23" s="55"/>
      <c r="T23" s="55"/>
      <c r="U23" s="116">
        <v>0</v>
      </c>
      <c r="V23" s="108"/>
      <c r="W23" s="55"/>
      <c r="X23" s="109">
        <v>0</v>
      </c>
      <c r="Y23" s="129"/>
      <c r="Z23" s="78">
        <v>0</v>
      </c>
    </row>
    <row r="24" spans="1:26" ht="27" customHeight="1">
      <c r="A24" s="32" t="s">
        <v>72</v>
      </c>
      <c r="B24" s="27">
        <v>20</v>
      </c>
      <c r="C24" s="73">
        <v>6</v>
      </c>
      <c r="D24" s="91">
        <v>1040005020303</v>
      </c>
      <c r="E24" s="32" t="s">
        <v>174</v>
      </c>
      <c r="F24" s="28" t="s">
        <v>175</v>
      </c>
      <c r="G24" s="14">
        <v>20</v>
      </c>
      <c r="H24" s="15">
        <v>2327890</v>
      </c>
      <c r="I24" s="16">
        <v>3517</v>
      </c>
      <c r="J24" s="14">
        <v>241</v>
      </c>
      <c r="K24" s="90">
        <f t="shared" si="0"/>
        <v>14.6</v>
      </c>
      <c r="L24" s="20">
        <v>12</v>
      </c>
      <c r="M24" s="58">
        <f t="shared" si="1"/>
        <v>13287.043378995433</v>
      </c>
      <c r="N24" s="85"/>
      <c r="O24" s="59"/>
      <c r="P24" s="108"/>
      <c r="Q24" s="55"/>
      <c r="R24" s="109">
        <v>0</v>
      </c>
      <c r="S24" s="55"/>
      <c r="T24" s="55"/>
      <c r="U24" s="116">
        <v>0</v>
      </c>
      <c r="V24" s="108"/>
      <c r="W24" s="55"/>
      <c r="X24" s="109">
        <v>0</v>
      </c>
      <c r="Y24" s="129"/>
      <c r="Z24" s="78">
        <v>0</v>
      </c>
    </row>
    <row r="25" spans="1:26" ht="27" customHeight="1">
      <c r="A25" s="32" t="s">
        <v>72</v>
      </c>
      <c r="B25" s="27">
        <v>21</v>
      </c>
      <c r="C25" s="73">
        <v>6</v>
      </c>
      <c r="D25" s="91">
        <v>1040005017737</v>
      </c>
      <c r="E25" s="32" t="s">
        <v>176</v>
      </c>
      <c r="F25" s="28" t="s">
        <v>177</v>
      </c>
      <c r="G25" s="14">
        <v>20</v>
      </c>
      <c r="H25" s="15">
        <v>2186575</v>
      </c>
      <c r="I25" s="16">
        <v>2835</v>
      </c>
      <c r="J25" s="14">
        <v>314</v>
      </c>
      <c r="K25" s="90">
        <f t="shared" si="0"/>
        <v>9.1</v>
      </c>
      <c r="L25" s="20">
        <v>12</v>
      </c>
      <c r="M25" s="58">
        <f t="shared" si="1"/>
        <v>20023.580586080589</v>
      </c>
      <c r="N25" s="85"/>
      <c r="O25" s="59"/>
      <c r="P25" s="108"/>
      <c r="Q25" s="55"/>
      <c r="R25" s="109">
        <v>0</v>
      </c>
      <c r="S25" s="55"/>
      <c r="T25" s="55"/>
      <c r="U25" s="116">
        <v>0</v>
      </c>
      <c r="V25" s="108"/>
      <c r="W25" s="55"/>
      <c r="X25" s="109">
        <v>0</v>
      </c>
      <c r="Y25" s="129" t="s">
        <v>85</v>
      </c>
      <c r="Z25" s="78">
        <v>0.25</v>
      </c>
    </row>
    <row r="26" spans="1:26" ht="27" customHeight="1">
      <c r="A26" s="32" t="s">
        <v>72</v>
      </c>
      <c r="B26" s="27">
        <v>22</v>
      </c>
      <c r="C26" s="73">
        <v>6</v>
      </c>
      <c r="D26" s="91">
        <v>7040005018481</v>
      </c>
      <c r="E26" s="32" t="s">
        <v>178</v>
      </c>
      <c r="F26" s="28" t="s">
        <v>179</v>
      </c>
      <c r="G26" s="14">
        <v>20</v>
      </c>
      <c r="H26" s="15">
        <v>1668253</v>
      </c>
      <c r="I26" s="16">
        <v>1657</v>
      </c>
      <c r="J26" s="14">
        <v>243</v>
      </c>
      <c r="K26" s="90">
        <f t="shared" si="0"/>
        <v>6.8999999999999995</v>
      </c>
      <c r="L26" s="20">
        <v>12</v>
      </c>
      <c r="M26" s="58">
        <f t="shared" si="1"/>
        <v>20147.983091787439</v>
      </c>
      <c r="N26" s="85"/>
      <c r="O26" s="59"/>
      <c r="P26" s="108"/>
      <c r="Q26" s="55"/>
      <c r="R26" s="109">
        <v>0</v>
      </c>
      <c r="S26" s="55"/>
      <c r="T26" s="55"/>
      <c r="U26" s="116">
        <v>0</v>
      </c>
      <c r="V26" s="108"/>
      <c r="W26" s="55"/>
      <c r="X26" s="109">
        <v>0</v>
      </c>
      <c r="Y26" s="129" t="s">
        <v>85</v>
      </c>
      <c r="Z26" s="78">
        <v>0.85</v>
      </c>
    </row>
    <row r="27" spans="1:26" ht="27" customHeight="1">
      <c r="A27" s="32" t="s">
        <v>72</v>
      </c>
      <c r="B27" s="27">
        <v>23</v>
      </c>
      <c r="C27" s="73">
        <v>6</v>
      </c>
      <c r="D27" s="91">
        <v>7040005018481</v>
      </c>
      <c r="E27" s="32" t="s">
        <v>178</v>
      </c>
      <c r="F27" s="28" t="s">
        <v>180</v>
      </c>
      <c r="G27" s="14">
        <v>14</v>
      </c>
      <c r="H27" s="15">
        <v>3427180</v>
      </c>
      <c r="I27" s="16">
        <v>3589</v>
      </c>
      <c r="J27" s="14">
        <v>293</v>
      </c>
      <c r="K27" s="90">
        <f t="shared" si="0"/>
        <v>12.299999999999999</v>
      </c>
      <c r="L27" s="20">
        <v>12</v>
      </c>
      <c r="M27" s="58">
        <f t="shared" si="1"/>
        <v>23219.376693766939</v>
      </c>
      <c r="N27" s="85"/>
      <c r="O27" s="59"/>
      <c r="P27" s="108"/>
      <c r="Q27" s="55"/>
      <c r="R27" s="109">
        <v>0</v>
      </c>
      <c r="S27" s="55"/>
      <c r="T27" s="55"/>
      <c r="U27" s="116">
        <v>0</v>
      </c>
      <c r="V27" s="108"/>
      <c r="W27" s="55"/>
      <c r="X27" s="109">
        <v>0</v>
      </c>
      <c r="Y27" s="129"/>
      <c r="Z27" s="78">
        <v>0</v>
      </c>
    </row>
    <row r="28" spans="1:26" ht="27" customHeight="1">
      <c r="A28" s="32" t="s">
        <v>72</v>
      </c>
      <c r="B28" s="27">
        <v>24</v>
      </c>
      <c r="C28" s="73">
        <v>6</v>
      </c>
      <c r="D28" s="91">
        <v>6040005021081</v>
      </c>
      <c r="E28" s="32" t="s">
        <v>181</v>
      </c>
      <c r="F28" s="28" t="s">
        <v>182</v>
      </c>
      <c r="G28" s="14">
        <v>20</v>
      </c>
      <c r="H28" s="15">
        <v>11750000</v>
      </c>
      <c r="I28" s="16">
        <v>5280</v>
      </c>
      <c r="J28" s="14">
        <v>264</v>
      </c>
      <c r="K28" s="90">
        <f t="shared" si="0"/>
        <v>20</v>
      </c>
      <c r="L28" s="20">
        <v>12</v>
      </c>
      <c r="M28" s="58">
        <f t="shared" si="1"/>
        <v>48958.333333333336</v>
      </c>
      <c r="N28" s="85"/>
      <c r="O28" s="59"/>
      <c r="P28" s="108" t="s">
        <v>85</v>
      </c>
      <c r="Q28" s="55"/>
      <c r="R28" s="109">
        <v>0.93</v>
      </c>
      <c r="S28" s="55"/>
      <c r="T28" s="55"/>
      <c r="U28" s="116">
        <v>0</v>
      </c>
      <c r="V28" s="108"/>
      <c r="W28" s="55"/>
      <c r="X28" s="109">
        <v>0</v>
      </c>
      <c r="Y28" s="129"/>
      <c r="Z28" s="78">
        <v>0</v>
      </c>
    </row>
    <row r="29" spans="1:26" ht="27" customHeight="1">
      <c r="A29" s="32" t="s">
        <v>72</v>
      </c>
      <c r="B29" s="27">
        <v>25</v>
      </c>
      <c r="C29" s="73">
        <v>6</v>
      </c>
      <c r="D29" s="91">
        <v>4040005019912</v>
      </c>
      <c r="E29" s="32" t="s">
        <v>183</v>
      </c>
      <c r="F29" s="28" t="s">
        <v>184</v>
      </c>
      <c r="G29" s="14">
        <v>40</v>
      </c>
      <c r="H29" s="15">
        <v>3896439</v>
      </c>
      <c r="I29" s="16">
        <v>6249</v>
      </c>
      <c r="J29" s="14">
        <v>243</v>
      </c>
      <c r="K29" s="90">
        <f t="shared" si="0"/>
        <v>25.8</v>
      </c>
      <c r="L29" s="20">
        <v>12</v>
      </c>
      <c r="M29" s="58">
        <f t="shared" si="1"/>
        <v>12585.397286821704</v>
      </c>
      <c r="N29" s="85"/>
      <c r="O29" s="59"/>
      <c r="P29" s="108"/>
      <c r="Q29" s="55"/>
      <c r="R29" s="109">
        <v>0</v>
      </c>
      <c r="S29" s="55"/>
      <c r="T29" s="55"/>
      <c r="U29" s="116">
        <v>0</v>
      </c>
      <c r="V29" s="108"/>
      <c r="W29" s="55"/>
      <c r="X29" s="109">
        <v>0</v>
      </c>
      <c r="Y29" s="129" t="s">
        <v>85</v>
      </c>
      <c r="Z29" s="78">
        <v>0.35</v>
      </c>
    </row>
    <row r="30" spans="1:26" ht="27" customHeight="1">
      <c r="A30" s="32" t="s">
        <v>72</v>
      </c>
      <c r="B30" s="27">
        <v>26</v>
      </c>
      <c r="C30" s="73">
        <v>6</v>
      </c>
      <c r="D30" s="91">
        <v>9040005019313</v>
      </c>
      <c r="E30" s="32" t="s">
        <v>185</v>
      </c>
      <c r="F30" s="28" t="s">
        <v>186</v>
      </c>
      <c r="G30" s="14">
        <v>15</v>
      </c>
      <c r="H30" s="15">
        <v>3660060</v>
      </c>
      <c r="I30" s="16">
        <v>3572</v>
      </c>
      <c r="J30" s="14">
        <v>269</v>
      </c>
      <c r="K30" s="90">
        <f t="shared" si="0"/>
        <v>13.299999999999999</v>
      </c>
      <c r="L30" s="20">
        <v>12</v>
      </c>
      <c r="M30" s="58">
        <f t="shared" si="1"/>
        <v>22932.706766917294</v>
      </c>
      <c r="N30" s="85"/>
      <c r="O30" s="59"/>
      <c r="P30" s="108" t="s">
        <v>85</v>
      </c>
      <c r="Q30" s="55" t="s">
        <v>85</v>
      </c>
      <c r="R30" s="109">
        <v>0.04</v>
      </c>
      <c r="S30" s="55"/>
      <c r="T30" s="55"/>
      <c r="U30" s="116">
        <v>0</v>
      </c>
      <c r="V30" s="108"/>
      <c r="W30" s="55"/>
      <c r="X30" s="109">
        <v>0</v>
      </c>
      <c r="Y30" s="129"/>
      <c r="Z30" s="78">
        <v>0</v>
      </c>
    </row>
    <row r="31" spans="1:26" ht="27" customHeight="1">
      <c r="A31" s="32" t="s">
        <v>72</v>
      </c>
      <c r="B31" s="27">
        <v>27</v>
      </c>
      <c r="C31" s="73">
        <v>6</v>
      </c>
      <c r="D31" s="91">
        <v>5040005018681</v>
      </c>
      <c r="E31" s="32" t="s">
        <v>187</v>
      </c>
      <c r="F31" s="28" t="s">
        <v>188</v>
      </c>
      <c r="G31" s="14">
        <v>10</v>
      </c>
      <c r="H31" s="15">
        <v>630187</v>
      </c>
      <c r="I31" s="16">
        <v>1854</v>
      </c>
      <c r="J31" s="14">
        <v>258</v>
      </c>
      <c r="K31" s="90">
        <f t="shared" si="0"/>
        <v>7.1999999999999993</v>
      </c>
      <c r="L31" s="20">
        <v>12</v>
      </c>
      <c r="M31" s="58">
        <f t="shared" si="1"/>
        <v>7293.8310185185192</v>
      </c>
      <c r="N31" s="85"/>
      <c r="O31" s="59"/>
      <c r="P31" s="108"/>
      <c r="Q31" s="55"/>
      <c r="R31" s="109">
        <v>0</v>
      </c>
      <c r="S31" s="55"/>
      <c r="T31" s="55"/>
      <c r="U31" s="116">
        <v>0</v>
      </c>
      <c r="V31" s="108"/>
      <c r="W31" s="55"/>
      <c r="X31" s="109">
        <v>0</v>
      </c>
      <c r="Y31" s="129"/>
      <c r="Z31" s="78">
        <v>0</v>
      </c>
    </row>
    <row r="32" spans="1:26" ht="27" customHeight="1">
      <c r="A32" s="32" t="s">
        <v>72</v>
      </c>
      <c r="B32" s="27">
        <v>28</v>
      </c>
      <c r="C32" s="73">
        <v>2</v>
      </c>
      <c r="D32" s="91">
        <v>7010905000814</v>
      </c>
      <c r="E32" s="32" t="s">
        <v>189</v>
      </c>
      <c r="F32" s="28" t="s">
        <v>190</v>
      </c>
      <c r="G32" s="14">
        <v>45</v>
      </c>
      <c r="H32" s="15">
        <v>13826530</v>
      </c>
      <c r="I32" s="16">
        <v>9245</v>
      </c>
      <c r="J32" s="14">
        <v>243</v>
      </c>
      <c r="K32" s="90">
        <f t="shared" si="0"/>
        <v>38.1</v>
      </c>
      <c r="L32" s="20">
        <v>12</v>
      </c>
      <c r="M32" s="58">
        <f t="shared" si="1"/>
        <v>30241.754155730534</v>
      </c>
      <c r="N32" s="85"/>
      <c r="O32" s="59"/>
      <c r="P32" s="108"/>
      <c r="Q32" s="55"/>
      <c r="R32" s="109">
        <v>0</v>
      </c>
      <c r="S32" s="55"/>
      <c r="T32" s="55"/>
      <c r="U32" s="116">
        <v>0</v>
      </c>
      <c r="V32" s="108"/>
      <c r="W32" s="55"/>
      <c r="X32" s="109">
        <v>0</v>
      </c>
      <c r="Y32" s="129"/>
      <c r="Z32" s="78">
        <v>0</v>
      </c>
    </row>
    <row r="33" spans="1:26" ht="27" customHeight="1">
      <c r="A33" s="32" t="s">
        <v>72</v>
      </c>
      <c r="B33" s="27">
        <v>29</v>
      </c>
      <c r="C33" s="73">
        <v>4</v>
      </c>
      <c r="D33" s="91">
        <v>1040001094648</v>
      </c>
      <c r="E33" s="32" t="s">
        <v>191</v>
      </c>
      <c r="F33" s="28" t="s">
        <v>192</v>
      </c>
      <c r="G33" s="14">
        <v>20</v>
      </c>
      <c r="H33" s="15">
        <v>1860654</v>
      </c>
      <c r="I33" s="16">
        <v>5389</v>
      </c>
      <c r="J33" s="14">
        <v>261</v>
      </c>
      <c r="K33" s="90">
        <f t="shared" si="0"/>
        <v>20.700000000000003</v>
      </c>
      <c r="L33" s="20">
        <v>12</v>
      </c>
      <c r="M33" s="58">
        <f t="shared" si="1"/>
        <v>7490.5555555555547</v>
      </c>
      <c r="N33" s="85"/>
      <c r="O33" s="59"/>
      <c r="P33" s="108"/>
      <c r="Q33" s="55"/>
      <c r="R33" s="109">
        <v>0</v>
      </c>
      <c r="S33" s="55"/>
      <c r="T33" s="55"/>
      <c r="U33" s="116">
        <v>0</v>
      </c>
      <c r="V33" s="108"/>
      <c r="W33" s="55"/>
      <c r="X33" s="109">
        <v>0</v>
      </c>
      <c r="Y33" s="129" t="s">
        <v>85</v>
      </c>
      <c r="Z33" s="78">
        <v>0.37</v>
      </c>
    </row>
    <row r="34" spans="1:26" ht="27" customHeight="1">
      <c r="A34" s="32" t="s">
        <v>72</v>
      </c>
      <c r="B34" s="27">
        <v>30</v>
      </c>
      <c r="C34" s="73">
        <v>4</v>
      </c>
      <c r="D34" s="91">
        <v>4010001038415</v>
      </c>
      <c r="E34" s="32" t="s">
        <v>193</v>
      </c>
      <c r="F34" s="28" t="s">
        <v>194</v>
      </c>
      <c r="G34" s="14">
        <v>20</v>
      </c>
      <c r="H34" s="15">
        <v>2480000</v>
      </c>
      <c r="I34" s="16">
        <v>2550</v>
      </c>
      <c r="J34" s="14">
        <v>257</v>
      </c>
      <c r="K34" s="90">
        <f t="shared" si="0"/>
        <v>10</v>
      </c>
      <c r="L34" s="20">
        <v>12</v>
      </c>
      <c r="M34" s="58">
        <f t="shared" si="1"/>
        <v>20666.666666666668</v>
      </c>
      <c r="N34" s="85"/>
      <c r="O34" s="59"/>
      <c r="P34" s="108"/>
      <c r="Q34" s="55"/>
      <c r="R34" s="109">
        <v>0</v>
      </c>
      <c r="S34" s="55"/>
      <c r="T34" s="55"/>
      <c r="U34" s="116">
        <v>0</v>
      </c>
      <c r="V34" s="108"/>
      <c r="W34" s="55"/>
      <c r="X34" s="109">
        <v>0</v>
      </c>
      <c r="Y34" s="129"/>
      <c r="Z34" s="78">
        <v>0</v>
      </c>
    </row>
    <row r="35" spans="1:26" ht="27" customHeight="1">
      <c r="A35" s="32" t="s">
        <v>72</v>
      </c>
      <c r="B35" s="27">
        <v>31</v>
      </c>
      <c r="C35" s="73">
        <v>4</v>
      </c>
      <c r="D35" s="91">
        <v>1040001089796</v>
      </c>
      <c r="E35" s="32" t="s">
        <v>195</v>
      </c>
      <c r="F35" s="28" t="s">
        <v>196</v>
      </c>
      <c r="G35" s="14">
        <v>20</v>
      </c>
      <c r="H35" s="15">
        <v>1423025</v>
      </c>
      <c r="I35" s="16">
        <v>3233</v>
      </c>
      <c r="J35" s="14">
        <v>316</v>
      </c>
      <c r="K35" s="90">
        <f t="shared" si="0"/>
        <v>10.299999999999999</v>
      </c>
      <c r="L35" s="20">
        <v>12</v>
      </c>
      <c r="M35" s="58">
        <f t="shared" si="1"/>
        <v>11513.147249190939</v>
      </c>
      <c r="N35" s="85"/>
      <c r="O35" s="59"/>
      <c r="P35" s="108"/>
      <c r="Q35" s="55"/>
      <c r="R35" s="109">
        <v>0</v>
      </c>
      <c r="S35" s="55"/>
      <c r="T35" s="55"/>
      <c r="U35" s="116">
        <v>0</v>
      </c>
      <c r="V35" s="108"/>
      <c r="W35" s="55"/>
      <c r="X35" s="109">
        <v>0</v>
      </c>
      <c r="Y35" s="129" t="s">
        <v>85</v>
      </c>
      <c r="Z35" s="78">
        <v>0.05</v>
      </c>
    </row>
    <row r="36" spans="1:26" ht="27" customHeight="1">
      <c r="A36" s="32" t="s">
        <v>72</v>
      </c>
      <c r="B36" s="27">
        <v>32</v>
      </c>
      <c r="C36" s="73">
        <v>4</v>
      </c>
      <c r="D36" s="91">
        <v>7040001036198</v>
      </c>
      <c r="E36" s="32" t="s">
        <v>197</v>
      </c>
      <c r="F36" s="28" t="s">
        <v>198</v>
      </c>
      <c r="G36" s="14">
        <v>20</v>
      </c>
      <c r="H36" s="15">
        <v>1668869</v>
      </c>
      <c r="I36" s="16">
        <v>1689</v>
      </c>
      <c r="J36" s="14">
        <v>251</v>
      </c>
      <c r="K36" s="90">
        <f t="shared" si="0"/>
        <v>6.8</v>
      </c>
      <c r="L36" s="20">
        <v>12</v>
      </c>
      <c r="M36" s="58">
        <f t="shared" si="1"/>
        <v>20451.825980392157</v>
      </c>
      <c r="N36" s="85"/>
      <c r="O36" s="59"/>
      <c r="P36" s="108"/>
      <c r="Q36" s="55"/>
      <c r="R36" s="109">
        <v>0</v>
      </c>
      <c r="S36" s="55"/>
      <c r="T36" s="55"/>
      <c r="U36" s="116">
        <v>0</v>
      </c>
      <c r="V36" s="108"/>
      <c r="W36" s="55"/>
      <c r="X36" s="109">
        <v>0</v>
      </c>
      <c r="Y36" s="129" t="s">
        <v>85</v>
      </c>
      <c r="Z36" s="78">
        <v>0.01</v>
      </c>
    </row>
    <row r="37" spans="1:26" ht="27" customHeight="1">
      <c r="A37" s="32" t="s">
        <v>72</v>
      </c>
      <c r="B37" s="27">
        <v>33</v>
      </c>
      <c r="C37" s="73">
        <v>4</v>
      </c>
      <c r="D37" s="91">
        <v>9040001090169</v>
      </c>
      <c r="E37" s="32" t="s">
        <v>199</v>
      </c>
      <c r="F37" s="28" t="s">
        <v>200</v>
      </c>
      <c r="G37" s="14">
        <v>20</v>
      </c>
      <c r="H37" s="15">
        <v>1621203</v>
      </c>
      <c r="I37" s="16">
        <v>1628</v>
      </c>
      <c r="J37" s="14">
        <v>246</v>
      </c>
      <c r="K37" s="90">
        <f t="shared" si="0"/>
        <v>6.6999999999999993</v>
      </c>
      <c r="L37" s="20">
        <v>12</v>
      </c>
      <c r="M37" s="58">
        <f t="shared" si="1"/>
        <v>20164.216417910447</v>
      </c>
      <c r="N37" s="85"/>
      <c r="O37" s="59"/>
      <c r="P37" s="108"/>
      <c r="Q37" s="55"/>
      <c r="R37" s="109">
        <v>0</v>
      </c>
      <c r="S37" s="55"/>
      <c r="T37" s="55"/>
      <c r="U37" s="116">
        <v>0</v>
      </c>
      <c r="V37" s="108"/>
      <c r="W37" s="55"/>
      <c r="X37" s="109">
        <v>0</v>
      </c>
      <c r="Y37" s="129"/>
      <c r="Z37" s="78">
        <v>0</v>
      </c>
    </row>
    <row r="38" spans="1:26" ht="27" customHeight="1">
      <c r="A38" s="32" t="s">
        <v>72</v>
      </c>
      <c r="B38" s="27">
        <v>34</v>
      </c>
      <c r="C38" s="73">
        <v>4</v>
      </c>
      <c r="D38" s="91">
        <v>3040001079639</v>
      </c>
      <c r="E38" s="32" t="s">
        <v>201</v>
      </c>
      <c r="F38" s="28" t="s">
        <v>202</v>
      </c>
      <c r="G38" s="14">
        <v>20</v>
      </c>
      <c r="H38" s="15">
        <v>3972255</v>
      </c>
      <c r="I38" s="16">
        <v>3505</v>
      </c>
      <c r="J38" s="14">
        <v>257</v>
      </c>
      <c r="K38" s="90">
        <f t="shared" si="0"/>
        <v>13.7</v>
      </c>
      <c r="L38" s="20">
        <v>12</v>
      </c>
      <c r="M38" s="58">
        <f t="shared" si="1"/>
        <v>24162.135036496355</v>
      </c>
      <c r="N38" s="85"/>
      <c r="O38" s="59"/>
      <c r="P38" s="108" t="s">
        <v>85</v>
      </c>
      <c r="Q38" s="55"/>
      <c r="R38" s="109">
        <v>1</v>
      </c>
      <c r="S38" s="55"/>
      <c r="T38" s="55"/>
      <c r="U38" s="116">
        <v>0</v>
      </c>
      <c r="V38" s="108"/>
      <c r="W38" s="55"/>
      <c r="X38" s="109">
        <v>0</v>
      </c>
      <c r="Y38" s="129"/>
      <c r="Z38" s="78">
        <v>0</v>
      </c>
    </row>
    <row r="39" spans="1:26" ht="27" customHeight="1">
      <c r="A39" s="32" t="s">
        <v>72</v>
      </c>
      <c r="B39" s="27">
        <v>35</v>
      </c>
      <c r="C39" s="73">
        <v>4</v>
      </c>
      <c r="D39" s="91">
        <v>1040001107120</v>
      </c>
      <c r="E39" s="32" t="s">
        <v>203</v>
      </c>
      <c r="F39" s="28" t="s">
        <v>204</v>
      </c>
      <c r="G39" s="14">
        <v>20</v>
      </c>
      <c r="H39" s="15">
        <v>2411928</v>
      </c>
      <c r="I39" s="16">
        <v>4634</v>
      </c>
      <c r="J39" s="14">
        <v>290</v>
      </c>
      <c r="K39" s="90">
        <f t="shared" si="0"/>
        <v>16</v>
      </c>
      <c r="L39" s="20">
        <v>12</v>
      </c>
      <c r="M39" s="58">
        <f t="shared" si="1"/>
        <v>12562.125</v>
      </c>
      <c r="N39" s="85"/>
      <c r="O39" s="59"/>
      <c r="P39" s="108"/>
      <c r="Q39" s="55"/>
      <c r="R39" s="109">
        <v>0</v>
      </c>
      <c r="S39" s="55"/>
      <c r="T39" s="55"/>
      <c r="U39" s="116">
        <v>0</v>
      </c>
      <c r="V39" s="108"/>
      <c r="W39" s="55"/>
      <c r="X39" s="109">
        <v>0</v>
      </c>
      <c r="Y39" s="129"/>
      <c r="Z39" s="78">
        <v>0</v>
      </c>
    </row>
    <row r="40" spans="1:26" ht="27" customHeight="1">
      <c r="A40" s="32" t="s">
        <v>72</v>
      </c>
      <c r="B40" s="27">
        <v>36</v>
      </c>
      <c r="C40" s="73">
        <v>4</v>
      </c>
      <c r="D40" s="91">
        <v>7040001093776</v>
      </c>
      <c r="E40" s="32" t="s">
        <v>205</v>
      </c>
      <c r="F40" s="28" t="s">
        <v>206</v>
      </c>
      <c r="G40" s="14">
        <v>20</v>
      </c>
      <c r="H40" s="15">
        <v>4894096</v>
      </c>
      <c r="I40" s="16">
        <v>4132</v>
      </c>
      <c r="J40" s="14">
        <v>240</v>
      </c>
      <c r="K40" s="90">
        <f t="shared" si="0"/>
        <v>17.3</v>
      </c>
      <c r="L40" s="20">
        <v>12</v>
      </c>
      <c r="M40" s="58">
        <f t="shared" si="1"/>
        <v>23574.643545279381</v>
      </c>
      <c r="N40" s="85"/>
      <c r="O40" s="59"/>
      <c r="P40" s="108"/>
      <c r="Q40" s="55"/>
      <c r="R40" s="109">
        <v>0</v>
      </c>
      <c r="S40" s="55"/>
      <c r="T40" s="55"/>
      <c r="U40" s="116">
        <v>0</v>
      </c>
      <c r="V40" s="108"/>
      <c r="W40" s="55"/>
      <c r="X40" s="109">
        <v>0</v>
      </c>
      <c r="Y40" s="129" t="s">
        <v>85</v>
      </c>
      <c r="Z40" s="78">
        <v>0.1</v>
      </c>
    </row>
    <row r="41" spans="1:26" ht="27" customHeight="1">
      <c r="A41" s="32" t="s">
        <v>72</v>
      </c>
      <c r="B41" s="27">
        <v>37</v>
      </c>
      <c r="C41" s="73">
        <v>4</v>
      </c>
      <c r="D41" s="91" t="s">
        <v>207</v>
      </c>
      <c r="E41" s="32" t="s">
        <v>208</v>
      </c>
      <c r="F41" s="28" t="s">
        <v>209</v>
      </c>
      <c r="G41" s="14">
        <v>20</v>
      </c>
      <c r="H41" s="15">
        <v>3049521</v>
      </c>
      <c r="I41" s="16">
        <v>3670</v>
      </c>
      <c r="J41" s="14">
        <v>240</v>
      </c>
      <c r="K41" s="90">
        <f t="shared" si="0"/>
        <v>15.299999999999999</v>
      </c>
      <c r="L41" s="20">
        <v>12</v>
      </c>
      <c r="M41" s="58">
        <f t="shared" si="1"/>
        <v>16609.591503267973</v>
      </c>
      <c r="N41" s="85"/>
      <c r="O41" s="59"/>
      <c r="P41" s="108"/>
      <c r="Q41" s="55"/>
      <c r="R41" s="109">
        <v>0</v>
      </c>
      <c r="S41" s="55"/>
      <c r="T41" s="55"/>
      <c r="U41" s="116">
        <v>0</v>
      </c>
      <c r="V41" s="108"/>
      <c r="W41" s="55"/>
      <c r="X41" s="109">
        <v>0</v>
      </c>
      <c r="Y41" s="129" t="s">
        <v>85</v>
      </c>
      <c r="Z41" s="78">
        <v>0.1</v>
      </c>
    </row>
    <row r="42" spans="1:26" ht="27" customHeight="1">
      <c r="A42" s="32" t="s">
        <v>72</v>
      </c>
      <c r="B42" s="27">
        <v>38</v>
      </c>
      <c r="C42" s="73">
        <v>4</v>
      </c>
      <c r="D42" s="91">
        <v>8040001107816</v>
      </c>
      <c r="E42" s="32" t="s">
        <v>210</v>
      </c>
      <c r="F42" s="28" t="s">
        <v>211</v>
      </c>
      <c r="G42" s="14">
        <v>20</v>
      </c>
      <c r="H42" s="15">
        <v>3952144</v>
      </c>
      <c r="I42" s="16">
        <v>4758</v>
      </c>
      <c r="J42" s="14">
        <v>240</v>
      </c>
      <c r="K42" s="90">
        <f t="shared" si="0"/>
        <v>19.900000000000002</v>
      </c>
      <c r="L42" s="20">
        <v>12</v>
      </c>
      <c r="M42" s="58">
        <f t="shared" si="1"/>
        <v>16550.016750418759</v>
      </c>
      <c r="N42" s="85"/>
      <c r="O42" s="59"/>
      <c r="P42" s="108"/>
      <c r="Q42" s="55"/>
      <c r="R42" s="109">
        <v>0</v>
      </c>
      <c r="S42" s="55"/>
      <c r="T42" s="55"/>
      <c r="U42" s="116">
        <v>0</v>
      </c>
      <c r="V42" s="108"/>
      <c r="W42" s="55"/>
      <c r="X42" s="109">
        <v>0</v>
      </c>
      <c r="Y42" s="129" t="s">
        <v>85</v>
      </c>
      <c r="Z42" s="78">
        <v>0.1</v>
      </c>
    </row>
    <row r="43" spans="1:26" ht="27" customHeight="1">
      <c r="A43" s="32" t="s">
        <v>72</v>
      </c>
      <c r="B43" s="27">
        <v>39</v>
      </c>
      <c r="C43" s="73">
        <v>4</v>
      </c>
      <c r="D43" s="91">
        <v>6020001124229</v>
      </c>
      <c r="E43" s="32" t="s">
        <v>212</v>
      </c>
      <c r="F43" s="28" t="s">
        <v>213</v>
      </c>
      <c r="G43" s="14">
        <v>40</v>
      </c>
      <c r="H43" s="15">
        <v>6829632</v>
      </c>
      <c r="I43" s="16">
        <v>8287</v>
      </c>
      <c r="J43" s="14">
        <v>240</v>
      </c>
      <c r="K43" s="90">
        <f t="shared" si="0"/>
        <v>34.6</v>
      </c>
      <c r="L43" s="20">
        <v>12</v>
      </c>
      <c r="M43" s="58">
        <f t="shared" si="1"/>
        <v>16449.017341040464</v>
      </c>
      <c r="N43" s="85"/>
      <c r="O43" s="59"/>
      <c r="P43" s="108"/>
      <c r="Q43" s="55"/>
      <c r="R43" s="109">
        <v>0</v>
      </c>
      <c r="S43" s="55"/>
      <c r="T43" s="55"/>
      <c r="U43" s="116">
        <v>0</v>
      </c>
      <c r="V43" s="108"/>
      <c r="W43" s="55"/>
      <c r="X43" s="109">
        <v>0</v>
      </c>
      <c r="Y43" s="129" t="s">
        <v>85</v>
      </c>
      <c r="Z43" s="78">
        <v>0.22</v>
      </c>
    </row>
    <row r="44" spans="1:26" ht="27" customHeight="1">
      <c r="A44" s="32" t="s">
        <v>72</v>
      </c>
      <c r="B44" s="27">
        <v>40</v>
      </c>
      <c r="C44" s="73">
        <v>4</v>
      </c>
      <c r="D44" s="91">
        <v>6020001124229</v>
      </c>
      <c r="E44" s="32" t="s">
        <v>212</v>
      </c>
      <c r="F44" s="28" t="s">
        <v>214</v>
      </c>
      <c r="G44" s="14">
        <v>20</v>
      </c>
      <c r="H44" s="15">
        <v>2500760</v>
      </c>
      <c r="I44" s="16">
        <v>3143</v>
      </c>
      <c r="J44" s="14">
        <v>240</v>
      </c>
      <c r="K44" s="90">
        <f t="shared" si="0"/>
        <v>13.1</v>
      </c>
      <c r="L44" s="20">
        <v>12</v>
      </c>
      <c r="M44" s="58">
        <f t="shared" si="1"/>
        <v>15908.142493638677</v>
      </c>
      <c r="N44" s="85"/>
      <c r="O44" s="59"/>
      <c r="P44" s="108"/>
      <c r="Q44" s="55"/>
      <c r="R44" s="109">
        <v>0</v>
      </c>
      <c r="S44" s="55"/>
      <c r="T44" s="55"/>
      <c r="U44" s="116">
        <v>0</v>
      </c>
      <c r="V44" s="108"/>
      <c r="W44" s="55"/>
      <c r="X44" s="109">
        <v>0</v>
      </c>
      <c r="Y44" s="129" t="s">
        <v>85</v>
      </c>
      <c r="Z44" s="78">
        <v>0.25</v>
      </c>
    </row>
    <row r="45" spans="1:26" ht="27" customHeight="1">
      <c r="A45" s="32" t="s">
        <v>72</v>
      </c>
      <c r="B45" s="27">
        <v>41</v>
      </c>
      <c r="C45" s="73">
        <v>4</v>
      </c>
      <c r="D45" s="91">
        <v>1040001106725</v>
      </c>
      <c r="E45" s="32" t="s">
        <v>215</v>
      </c>
      <c r="F45" s="28" t="s">
        <v>216</v>
      </c>
      <c r="G45" s="14">
        <v>20</v>
      </c>
      <c r="H45" s="15">
        <v>3048034</v>
      </c>
      <c r="I45" s="16">
        <v>3898</v>
      </c>
      <c r="J45" s="14">
        <v>240</v>
      </c>
      <c r="K45" s="90">
        <f t="shared" si="0"/>
        <v>16.3</v>
      </c>
      <c r="L45" s="20">
        <v>12</v>
      </c>
      <c r="M45" s="58">
        <f t="shared" si="1"/>
        <v>15582.995910020449</v>
      </c>
      <c r="N45" s="85"/>
      <c r="O45" s="59"/>
      <c r="P45" s="108"/>
      <c r="Q45" s="55"/>
      <c r="R45" s="109">
        <v>0</v>
      </c>
      <c r="S45" s="55"/>
      <c r="T45" s="55"/>
      <c r="U45" s="116">
        <v>0</v>
      </c>
      <c r="V45" s="108"/>
      <c r="W45" s="55"/>
      <c r="X45" s="109">
        <v>0</v>
      </c>
      <c r="Y45" s="129" t="s">
        <v>85</v>
      </c>
      <c r="Z45" s="78">
        <v>0.25</v>
      </c>
    </row>
    <row r="46" spans="1:26" ht="27" customHeight="1">
      <c r="A46" s="32" t="s">
        <v>72</v>
      </c>
      <c r="B46" s="27">
        <v>42</v>
      </c>
      <c r="C46" s="73">
        <v>4</v>
      </c>
      <c r="D46" s="91">
        <v>8040001104326</v>
      </c>
      <c r="E46" s="32" t="s">
        <v>217</v>
      </c>
      <c r="F46" s="28" t="s">
        <v>218</v>
      </c>
      <c r="G46" s="14">
        <v>20</v>
      </c>
      <c r="H46" s="15">
        <v>3644501</v>
      </c>
      <c r="I46" s="16">
        <v>4507</v>
      </c>
      <c r="J46" s="14">
        <v>240</v>
      </c>
      <c r="K46" s="90">
        <f t="shared" si="0"/>
        <v>18.8</v>
      </c>
      <c r="L46" s="20">
        <v>12</v>
      </c>
      <c r="M46" s="58">
        <f t="shared" si="1"/>
        <v>16154.703014184395</v>
      </c>
      <c r="N46" s="85"/>
      <c r="O46" s="59"/>
      <c r="P46" s="108"/>
      <c r="Q46" s="55"/>
      <c r="R46" s="109">
        <v>0</v>
      </c>
      <c r="S46" s="55"/>
      <c r="T46" s="55"/>
      <c r="U46" s="116">
        <v>0</v>
      </c>
      <c r="V46" s="108"/>
      <c r="W46" s="55"/>
      <c r="X46" s="109">
        <v>0</v>
      </c>
      <c r="Y46" s="129" t="s">
        <v>85</v>
      </c>
      <c r="Z46" s="78">
        <v>0.12</v>
      </c>
    </row>
    <row r="47" spans="1:26" ht="27" customHeight="1">
      <c r="A47" s="32" t="s">
        <v>72</v>
      </c>
      <c r="B47" s="27">
        <v>43</v>
      </c>
      <c r="C47" s="73">
        <v>4</v>
      </c>
      <c r="D47" s="91">
        <v>7040001105127</v>
      </c>
      <c r="E47" s="32" t="s">
        <v>219</v>
      </c>
      <c r="F47" s="28" t="s">
        <v>220</v>
      </c>
      <c r="G47" s="14">
        <v>20</v>
      </c>
      <c r="H47" s="15">
        <v>5500367</v>
      </c>
      <c r="I47" s="16">
        <v>3622</v>
      </c>
      <c r="J47" s="14">
        <v>256</v>
      </c>
      <c r="K47" s="90">
        <f t="shared" si="0"/>
        <v>14.2</v>
      </c>
      <c r="L47" s="20">
        <v>12</v>
      </c>
      <c r="M47" s="58">
        <f t="shared" si="1"/>
        <v>32279.149061032866</v>
      </c>
      <c r="N47" s="85"/>
      <c r="O47" s="59"/>
      <c r="P47" s="108"/>
      <c r="Q47" s="55"/>
      <c r="R47" s="109">
        <v>0</v>
      </c>
      <c r="S47" s="55"/>
      <c r="T47" s="55"/>
      <c r="U47" s="116">
        <v>0</v>
      </c>
      <c r="V47" s="108"/>
      <c r="W47" s="55"/>
      <c r="X47" s="109">
        <v>0</v>
      </c>
      <c r="Y47" s="129"/>
      <c r="Z47" s="78">
        <v>0</v>
      </c>
    </row>
    <row r="48" spans="1:26" ht="27" customHeight="1">
      <c r="A48" s="32" t="s">
        <v>72</v>
      </c>
      <c r="B48" s="27">
        <v>44</v>
      </c>
      <c r="C48" s="73">
        <v>4</v>
      </c>
      <c r="D48" s="91">
        <v>1040001094648</v>
      </c>
      <c r="E48" s="32" t="s">
        <v>221</v>
      </c>
      <c r="F48" s="28" t="s">
        <v>222</v>
      </c>
      <c r="G48" s="14">
        <v>20</v>
      </c>
      <c r="H48" s="15">
        <v>1523927</v>
      </c>
      <c r="I48" s="16">
        <v>4336</v>
      </c>
      <c r="J48" s="14">
        <v>260</v>
      </c>
      <c r="K48" s="90">
        <f t="shared" si="0"/>
        <v>16.700000000000003</v>
      </c>
      <c r="L48" s="20">
        <v>12</v>
      </c>
      <c r="M48" s="58">
        <f t="shared" si="1"/>
        <v>7604.4261477045902</v>
      </c>
      <c r="N48" s="85"/>
      <c r="O48" s="59"/>
      <c r="P48" s="108"/>
      <c r="Q48" s="55"/>
      <c r="R48" s="109">
        <v>0</v>
      </c>
      <c r="S48" s="55"/>
      <c r="T48" s="55"/>
      <c r="U48" s="116">
        <v>0</v>
      </c>
      <c r="V48" s="108"/>
      <c r="W48" s="55"/>
      <c r="X48" s="109">
        <v>0</v>
      </c>
      <c r="Y48" s="129" t="s">
        <v>85</v>
      </c>
      <c r="Z48" s="78">
        <v>0.2</v>
      </c>
    </row>
    <row r="49" spans="1:26" ht="27" customHeight="1">
      <c r="A49" s="32" t="s">
        <v>72</v>
      </c>
      <c r="B49" s="27">
        <v>45</v>
      </c>
      <c r="C49" s="73">
        <v>4</v>
      </c>
      <c r="D49" s="91" t="s">
        <v>223</v>
      </c>
      <c r="E49" s="32" t="s">
        <v>224</v>
      </c>
      <c r="F49" s="28" t="s">
        <v>225</v>
      </c>
      <c r="G49" s="14">
        <v>20</v>
      </c>
      <c r="H49" s="15">
        <v>2033425</v>
      </c>
      <c r="I49" s="16">
        <v>3351</v>
      </c>
      <c r="J49" s="14">
        <v>255</v>
      </c>
      <c r="K49" s="90">
        <f t="shared" si="0"/>
        <v>13.2</v>
      </c>
      <c r="L49" s="20">
        <v>12</v>
      </c>
      <c r="M49" s="58">
        <f t="shared" si="1"/>
        <v>12837.279040404041</v>
      </c>
      <c r="N49" s="85"/>
      <c r="O49" s="59"/>
      <c r="P49" s="108"/>
      <c r="Q49" s="55"/>
      <c r="R49" s="109">
        <v>0</v>
      </c>
      <c r="S49" s="55"/>
      <c r="T49" s="55"/>
      <c r="U49" s="116">
        <v>0</v>
      </c>
      <c r="V49" s="108"/>
      <c r="W49" s="55"/>
      <c r="X49" s="109">
        <v>0</v>
      </c>
      <c r="Y49" s="129"/>
      <c r="Z49" s="78">
        <v>0</v>
      </c>
    </row>
    <row r="50" spans="1:26" ht="27" customHeight="1">
      <c r="A50" s="32" t="s">
        <v>72</v>
      </c>
      <c r="B50" s="27">
        <v>46</v>
      </c>
      <c r="C50" s="73">
        <v>4</v>
      </c>
      <c r="D50" s="91">
        <v>2010601037859</v>
      </c>
      <c r="E50" s="32" t="s">
        <v>226</v>
      </c>
      <c r="F50" s="28" t="s">
        <v>227</v>
      </c>
      <c r="G50" s="14">
        <v>20</v>
      </c>
      <c r="H50" s="15">
        <v>5616475</v>
      </c>
      <c r="I50" s="16">
        <v>4269</v>
      </c>
      <c r="J50" s="14">
        <v>278</v>
      </c>
      <c r="K50" s="90">
        <f t="shared" si="0"/>
        <v>15.4</v>
      </c>
      <c r="L50" s="20">
        <v>12</v>
      </c>
      <c r="M50" s="58">
        <f t="shared" si="1"/>
        <v>30392.180735930739</v>
      </c>
      <c r="N50" s="85"/>
      <c r="O50" s="59"/>
      <c r="P50" s="108"/>
      <c r="Q50" s="55"/>
      <c r="R50" s="109">
        <v>0</v>
      </c>
      <c r="S50" s="55"/>
      <c r="T50" s="55"/>
      <c r="U50" s="116">
        <v>0</v>
      </c>
      <c r="V50" s="108"/>
      <c r="W50" s="55"/>
      <c r="X50" s="109">
        <v>0</v>
      </c>
      <c r="Y50" s="129"/>
      <c r="Z50" s="78">
        <v>0</v>
      </c>
    </row>
    <row r="51" spans="1:26" ht="27" customHeight="1">
      <c r="A51" s="32" t="s">
        <v>72</v>
      </c>
      <c r="B51" s="27">
        <v>47</v>
      </c>
      <c r="C51" s="73">
        <v>4</v>
      </c>
      <c r="D51" s="91">
        <v>2010601037859</v>
      </c>
      <c r="E51" s="32" t="s">
        <v>228</v>
      </c>
      <c r="F51" s="28" t="s">
        <v>229</v>
      </c>
      <c r="G51" s="14">
        <v>14</v>
      </c>
      <c r="H51" s="15">
        <v>6249037</v>
      </c>
      <c r="I51" s="16">
        <v>5455</v>
      </c>
      <c r="J51" s="14">
        <v>303</v>
      </c>
      <c r="K51" s="90">
        <f t="shared" si="0"/>
        <v>18.100000000000001</v>
      </c>
      <c r="L51" s="20">
        <v>12</v>
      </c>
      <c r="M51" s="58">
        <f t="shared" si="1"/>
        <v>28770.888581952113</v>
      </c>
      <c r="N51" s="85"/>
      <c r="O51" s="59"/>
      <c r="P51" s="108"/>
      <c r="Q51" s="55"/>
      <c r="R51" s="109">
        <v>0</v>
      </c>
      <c r="S51" s="55"/>
      <c r="T51" s="55"/>
      <c r="U51" s="116">
        <v>0</v>
      </c>
      <c r="V51" s="108"/>
      <c r="W51" s="55"/>
      <c r="X51" s="109">
        <v>0</v>
      </c>
      <c r="Y51" s="129"/>
      <c r="Z51" s="78">
        <v>0</v>
      </c>
    </row>
    <row r="52" spans="1:26" ht="27" customHeight="1">
      <c r="A52" s="32" t="s">
        <v>72</v>
      </c>
      <c r="B52" s="27">
        <v>48</v>
      </c>
      <c r="C52" s="73">
        <v>4</v>
      </c>
      <c r="D52" s="91">
        <v>3040001117084</v>
      </c>
      <c r="E52" s="32" t="s">
        <v>230</v>
      </c>
      <c r="F52" s="28" t="s">
        <v>231</v>
      </c>
      <c r="G52" s="14">
        <v>20</v>
      </c>
      <c r="H52" s="15">
        <v>5978442</v>
      </c>
      <c r="I52" s="16">
        <v>8716</v>
      </c>
      <c r="J52" s="14">
        <v>341</v>
      </c>
      <c r="K52" s="90">
        <f t="shared" si="0"/>
        <v>25.6</v>
      </c>
      <c r="L52" s="20">
        <v>12</v>
      </c>
      <c r="M52" s="58">
        <f t="shared" si="1"/>
        <v>19461.07421875</v>
      </c>
      <c r="N52" s="85"/>
      <c r="O52" s="59"/>
      <c r="P52" s="108" t="s">
        <v>85</v>
      </c>
      <c r="Q52" s="55"/>
      <c r="R52" s="109">
        <v>0.31</v>
      </c>
      <c r="S52" s="55"/>
      <c r="T52" s="55"/>
      <c r="U52" s="116">
        <v>0</v>
      </c>
      <c r="V52" s="108"/>
      <c r="W52" s="55"/>
      <c r="X52" s="109">
        <v>0</v>
      </c>
      <c r="Y52" s="129" t="s">
        <v>85</v>
      </c>
      <c r="Z52" s="78">
        <v>0.18</v>
      </c>
    </row>
    <row r="53" spans="1:26" ht="27" customHeight="1">
      <c r="A53" s="32" t="s">
        <v>72</v>
      </c>
      <c r="B53" s="27">
        <v>49</v>
      </c>
      <c r="C53" s="73">
        <v>4</v>
      </c>
      <c r="D53" s="91">
        <v>7040001082077</v>
      </c>
      <c r="E53" s="32" t="s">
        <v>232</v>
      </c>
      <c r="F53" s="28" t="s">
        <v>233</v>
      </c>
      <c r="G53" s="14">
        <v>40</v>
      </c>
      <c r="H53" s="15">
        <v>2817710</v>
      </c>
      <c r="I53" s="16">
        <v>10743</v>
      </c>
      <c r="J53" s="14">
        <v>276</v>
      </c>
      <c r="K53" s="90">
        <f t="shared" si="0"/>
        <v>39</v>
      </c>
      <c r="L53" s="20">
        <v>12</v>
      </c>
      <c r="M53" s="58">
        <f t="shared" si="1"/>
        <v>6020.7478632478633</v>
      </c>
      <c r="N53" s="85"/>
      <c r="O53" s="59"/>
      <c r="P53" s="108"/>
      <c r="Q53" s="55"/>
      <c r="R53" s="109">
        <v>0</v>
      </c>
      <c r="S53" s="55"/>
      <c r="T53" s="55"/>
      <c r="U53" s="116">
        <v>0</v>
      </c>
      <c r="V53" s="108"/>
      <c r="W53" s="55"/>
      <c r="X53" s="109">
        <v>0</v>
      </c>
      <c r="Y53" s="129"/>
      <c r="Z53" s="78">
        <v>0</v>
      </c>
    </row>
    <row r="54" spans="1:26" ht="27" customHeight="1">
      <c r="A54" s="32" t="s">
        <v>72</v>
      </c>
      <c r="B54" s="27">
        <v>50</v>
      </c>
      <c r="C54" s="73">
        <v>4</v>
      </c>
      <c r="D54" s="91">
        <v>3011801025405</v>
      </c>
      <c r="E54" s="32" t="s">
        <v>86</v>
      </c>
      <c r="F54" s="28" t="s">
        <v>87</v>
      </c>
      <c r="G54" s="14">
        <v>20</v>
      </c>
      <c r="H54" s="15">
        <v>11882852</v>
      </c>
      <c r="I54" s="16">
        <v>5025</v>
      </c>
      <c r="J54" s="14">
        <v>283</v>
      </c>
      <c r="K54" s="90">
        <f t="shared" si="0"/>
        <v>17.8</v>
      </c>
      <c r="L54" s="20">
        <v>12</v>
      </c>
      <c r="M54" s="58">
        <f t="shared" si="1"/>
        <v>55631.329588014982</v>
      </c>
      <c r="N54" s="85"/>
      <c r="O54" s="59"/>
      <c r="P54" s="108"/>
      <c r="Q54" s="55"/>
      <c r="R54" s="109">
        <v>0</v>
      </c>
      <c r="S54" s="55"/>
      <c r="T54" s="55"/>
      <c r="U54" s="116">
        <v>0</v>
      </c>
      <c r="V54" s="108"/>
      <c r="W54" s="55"/>
      <c r="X54" s="109">
        <v>0</v>
      </c>
      <c r="Y54" s="129" t="s">
        <v>85</v>
      </c>
      <c r="Z54" s="78">
        <v>0.02</v>
      </c>
    </row>
    <row r="55" spans="1:26" ht="27" customHeight="1">
      <c r="A55" s="32" t="s">
        <v>72</v>
      </c>
      <c r="B55" s="27">
        <v>51</v>
      </c>
      <c r="C55" s="73">
        <v>4</v>
      </c>
      <c r="D55" s="91">
        <v>5040001089636</v>
      </c>
      <c r="E55" s="32" t="s">
        <v>234</v>
      </c>
      <c r="F55" s="28" t="s">
        <v>235</v>
      </c>
      <c r="G55" s="14">
        <v>20</v>
      </c>
      <c r="H55" s="15">
        <v>1799548</v>
      </c>
      <c r="I55" s="16">
        <v>2822</v>
      </c>
      <c r="J55" s="14">
        <v>246</v>
      </c>
      <c r="K55" s="90">
        <f t="shared" si="0"/>
        <v>11.5</v>
      </c>
      <c r="L55" s="20">
        <v>12</v>
      </c>
      <c r="M55" s="58">
        <f t="shared" si="1"/>
        <v>13040.202898550726</v>
      </c>
      <c r="N55" s="85"/>
      <c r="O55" s="59"/>
      <c r="P55" s="108"/>
      <c r="Q55" s="55"/>
      <c r="R55" s="109">
        <v>0</v>
      </c>
      <c r="S55" s="55"/>
      <c r="T55" s="55"/>
      <c r="U55" s="116">
        <v>0</v>
      </c>
      <c r="V55" s="108"/>
      <c r="W55" s="55"/>
      <c r="X55" s="109">
        <v>0</v>
      </c>
      <c r="Y55" s="129" t="s">
        <v>85</v>
      </c>
      <c r="Z55" s="78">
        <v>0.15</v>
      </c>
    </row>
    <row r="56" spans="1:26" ht="27" customHeight="1">
      <c r="A56" s="32" t="s">
        <v>72</v>
      </c>
      <c r="B56" s="27">
        <v>52</v>
      </c>
      <c r="C56" s="73">
        <v>4</v>
      </c>
      <c r="D56" s="91">
        <v>9040001081473</v>
      </c>
      <c r="E56" s="32" t="s">
        <v>236</v>
      </c>
      <c r="F56" s="28" t="s">
        <v>237</v>
      </c>
      <c r="G56" s="14">
        <v>20</v>
      </c>
      <c r="H56" s="15">
        <v>3616197</v>
      </c>
      <c r="I56" s="16">
        <v>3942</v>
      </c>
      <c r="J56" s="14">
        <v>239</v>
      </c>
      <c r="K56" s="90">
        <f t="shared" si="0"/>
        <v>16.5</v>
      </c>
      <c r="L56" s="20">
        <v>12</v>
      </c>
      <c r="M56" s="58">
        <f t="shared" si="1"/>
        <v>18263.621212121212</v>
      </c>
      <c r="N56" s="85"/>
      <c r="O56" s="59"/>
      <c r="P56" s="108" t="s">
        <v>85</v>
      </c>
      <c r="Q56" s="55"/>
      <c r="R56" s="109">
        <v>0.73</v>
      </c>
      <c r="S56" s="55"/>
      <c r="T56" s="55"/>
      <c r="U56" s="116">
        <v>0</v>
      </c>
      <c r="V56" s="108"/>
      <c r="W56" s="55"/>
      <c r="X56" s="109">
        <v>0</v>
      </c>
      <c r="Y56" s="129"/>
      <c r="Z56" s="78">
        <v>0</v>
      </c>
    </row>
    <row r="57" spans="1:26" ht="27" customHeight="1">
      <c r="A57" s="32" t="s">
        <v>72</v>
      </c>
      <c r="B57" s="27">
        <v>53</v>
      </c>
      <c r="C57" s="73">
        <v>4</v>
      </c>
      <c r="D57" s="91">
        <v>5040001037314</v>
      </c>
      <c r="E57" s="32" t="s">
        <v>238</v>
      </c>
      <c r="F57" s="28" t="s">
        <v>239</v>
      </c>
      <c r="G57" s="14">
        <v>20</v>
      </c>
      <c r="H57" s="15">
        <v>12577800</v>
      </c>
      <c r="I57" s="16">
        <v>4751</v>
      </c>
      <c r="J57" s="14">
        <v>255</v>
      </c>
      <c r="K57" s="90">
        <f t="shared" si="0"/>
        <v>18.700000000000003</v>
      </c>
      <c r="L57" s="20">
        <v>12</v>
      </c>
      <c r="M57" s="58">
        <f t="shared" si="1"/>
        <v>56050.802139037427</v>
      </c>
      <c r="N57" s="85"/>
      <c r="O57" s="59"/>
      <c r="P57" s="108"/>
      <c r="Q57" s="55"/>
      <c r="R57" s="109">
        <v>0</v>
      </c>
      <c r="S57" s="55"/>
      <c r="T57" s="55"/>
      <c r="U57" s="116">
        <v>0</v>
      </c>
      <c r="V57" s="108"/>
      <c r="W57" s="55"/>
      <c r="X57" s="109">
        <v>0</v>
      </c>
      <c r="Y57" s="129"/>
      <c r="Z57" s="78">
        <v>0</v>
      </c>
    </row>
    <row r="58" spans="1:26" ht="27" customHeight="1">
      <c r="A58" s="32" t="s">
        <v>72</v>
      </c>
      <c r="B58" s="27">
        <v>54</v>
      </c>
      <c r="C58" s="73">
        <v>4</v>
      </c>
      <c r="D58" s="91">
        <v>6040001081492</v>
      </c>
      <c r="E58" s="32" t="s">
        <v>240</v>
      </c>
      <c r="F58" s="28" t="s">
        <v>241</v>
      </c>
      <c r="G58" s="14">
        <v>20</v>
      </c>
      <c r="H58" s="15">
        <v>2210526</v>
      </c>
      <c r="I58" s="16">
        <v>1918</v>
      </c>
      <c r="J58" s="14">
        <v>254</v>
      </c>
      <c r="K58" s="90">
        <f t="shared" si="0"/>
        <v>7.6</v>
      </c>
      <c r="L58" s="20">
        <v>12</v>
      </c>
      <c r="M58" s="58">
        <f t="shared" si="1"/>
        <v>24238.22368421053</v>
      </c>
      <c r="N58" s="85"/>
      <c r="O58" s="59"/>
      <c r="P58" s="108" t="s">
        <v>85</v>
      </c>
      <c r="Q58" s="55"/>
      <c r="R58" s="109">
        <v>0.28999999999999998</v>
      </c>
      <c r="S58" s="55"/>
      <c r="T58" s="55"/>
      <c r="U58" s="116">
        <v>0</v>
      </c>
      <c r="V58" s="108"/>
      <c r="W58" s="55"/>
      <c r="X58" s="109">
        <v>0</v>
      </c>
      <c r="Y58" s="129"/>
      <c r="Z58" s="78">
        <v>0</v>
      </c>
    </row>
    <row r="59" spans="1:26" ht="27" customHeight="1">
      <c r="A59" s="32" t="s">
        <v>72</v>
      </c>
      <c r="B59" s="27">
        <v>55</v>
      </c>
      <c r="C59" s="73">
        <v>4</v>
      </c>
      <c r="D59" s="91">
        <v>4040001050409</v>
      </c>
      <c r="E59" s="32" t="s">
        <v>242</v>
      </c>
      <c r="F59" s="28" t="s">
        <v>243</v>
      </c>
      <c r="G59" s="14">
        <v>20</v>
      </c>
      <c r="H59" s="15">
        <v>2911284</v>
      </c>
      <c r="I59" s="16">
        <v>2040</v>
      </c>
      <c r="J59" s="14">
        <v>253</v>
      </c>
      <c r="K59" s="90">
        <f t="shared" si="0"/>
        <v>8.1</v>
      </c>
      <c r="L59" s="20">
        <v>12</v>
      </c>
      <c r="M59" s="58">
        <f t="shared" si="1"/>
        <v>29951.481481481485</v>
      </c>
      <c r="N59" s="85"/>
      <c r="O59" s="59"/>
      <c r="P59" s="108"/>
      <c r="Q59" s="55"/>
      <c r="R59" s="109">
        <v>0</v>
      </c>
      <c r="S59" s="55"/>
      <c r="T59" s="55"/>
      <c r="U59" s="116">
        <v>0</v>
      </c>
      <c r="V59" s="108"/>
      <c r="W59" s="55"/>
      <c r="X59" s="109">
        <v>0</v>
      </c>
      <c r="Y59" s="129"/>
      <c r="Z59" s="78">
        <v>0</v>
      </c>
    </row>
    <row r="60" spans="1:26" ht="27" customHeight="1">
      <c r="A60" s="32" t="s">
        <v>72</v>
      </c>
      <c r="B60" s="27">
        <v>56</v>
      </c>
      <c r="C60" s="73">
        <v>4</v>
      </c>
      <c r="D60" s="91" t="s">
        <v>244</v>
      </c>
      <c r="E60" s="32" t="s">
        <v>88</v>
      </c>
      <c r="F60" s="28" t="s">
        <v>245</v>
      </c>
      <c r="G60" s="14">
        <v>14</v>
      </c>
      <c r="H60" s="15">
        <v>2341965</v>
      </c>
      <c r="I60" s="16">
        <v>3264</v>
      </c>
      <c r="J60" s="14">
        <v>310</v>
      </c>
      <c r="K60" s="90">
        <f t="shared" si="0"/>
        <v>10.6</v>
      </c>
      <c r="L60" s="20">
        <v>12</v>
      </c>
      <c r="M60" s="58">
        <f t="shared" si="1"/>
        <v>18411.674528301886</v>
      </c>
      <c r="N60" s="85"/>
      <c r="O60" s="59"/>
      <c r="P60" s="108"/>
      <c r="Q60" s="55"/>
      <c r="R60" s="109">
        <v>0</v>
      </c>
      <c r="S60" s="55"/>
      <c r="T60" s="55"/>
      <c r="U60" s="116">
        <v>0</v>
      </c>
      <c r="V60" s="108"/>
      <c r="W60" s="55"/>
      <c r="X60" s="109">
        <v>0</v>
      </c>
      <c r="Y60" s="129"/>
      <c r="Z60" s="78">
        <v>0</v>
      </c>
    </row>
    <row r="61" spans="1:26" ht="27" customHeight="1">
      <c r="A61" s="32" t="s">
        <v>72</v>
      </c>
      <c r="B61" s="27">
        <v>57</v>
      </c>
      <c r="C61" s="73">
        <v>4</v>
      </c>
      <c r="D61" s="91">
        <v>7050001022825</v>
      </c>
      <c r="E61" s="32" t="s">
        <v>88</v>
      </c>
      <c r="F61" s="28" t="s">
        <v>246</v>
      </c>
      <c r="G61" s="14">
        <v>20</v>
      </c>
      <c r="H61" s="15">
        <v>4771474</v>
      </c>
      <c r="I61" s="16">
        <v>4824</v>
      </c>
      <c r="J61" s="14">
        <v>269</v>
      </c>
      <c r="K61" s="90">
        <f t="shared" si="0"/>
        <v>18</v>
      </c>
      <c r="L61" s="20">
        <v>12</v>
      </c>
      <c r="M61" s="58">
        <f t="shared" si="1"/>
        <v>22090.157407407405</v>
      </c>
      <c r="N61" s="85"/>
      <c r="O61" s="59"/>
      <c r="P61" s="108"/>
      <c r="Q61" s="55"/>
      <c r="R61" s="109">
        <v>0</v>
      </c>
      <c r="S61" s="55"/>
      <c r="T61" s="55"/>
      <c r="U61" s="116">
        <v>0</v>
      </c>
      <c r="V61" s="108"/>
      <c r="W61" s="55"/>
      <c r="X61" s="109">
        <v>0</v>
      </c>
      <c r="Y61" s="129"/>
      <c r="Z61" s="78">
        <v>0</v>
      </c>
    </row>
    <row r="62" spans="1:26" ht="27" customHeight="1">
      <c r="A62" s="32" t="s">
        <v>72</v>
      </c>
      <c r="B62" s="27">
        <v>58</v>
      </c>
      <c r="C62" s="73">
        <v>4</v>
      </c>
      <c r="D62" s="91">
        <v>2040001103374</v>
      </c>
      <c r="E62" s="32" t="s">
        <v>247</v>
      </c>
      <c r="F62" s="28" t="s">
        <v>248</v>
      </c>
      <c r="G62" s="14">
        <v>10</v>
      </c>
      <c r="H62" s="15">
        <v>1061605</v>
      </c>
      <c r="I62" s="16">
        <v>1236</v>
      </c>
      <c r="J62" s="14">
        <v>254</v>
      </c>
      <c r="K62" s="90">
        <f t="shared" si="0"/>
        <v>4.8999999999999995</v>
      </c>
      <c r="L62" s="20">
        <v>12</v>
      </c>
      <c r="M62" s="58">
        <f t="shared" si="1"/>
        <v>18054.506802721091</v>
      </c>
      <c r="N62" s="85"/>
      <c r="O62" s="59"/>
      <c r="P62" s="108" t="s">
        <v>85</v>
      </c>
      <c r="Q62" s="55"/>
      <c r="R62" s="109">
        <v>0.02</v>
      </c>
      <c r="S62" s="55"/>
      <c r="T62" s="55"/>
      <c r="U62" s="116">
        <v>0</v>
      </c>
      <c r="V62" s="108"/>
      <c r="W62" s="55"/>
      <c r="X62" s="109">
        <v>0</v>
      </c>
      <c r="Y62" s="129"/>
      <c r="Z62" s="78">
        <v>0</v>
      </c>
    </row>
    <row r="63" spans="1:26" ht="27" customHeight="1">
      <c r="A63" s="32" t="s">
        <v>72</v>
      </c>
      <c r="B63" s="27">
        <v>59</v>
      </c>
      <c r="C63" s="73">
        <v>4</v>
      </c>
      <c r="D63" s="91">
        <v>7040001053334</v>
      </c>
      <c r="E63" s="32" t="s">
        <v>249</v>
      </c>
      <c r="F63" s="28" t="s">
        <v>250</v>
      </c>
      <c r="G63" s="14">
        <v>40</v>
      </c>
      <c r="H63" s="15">
        <v>6342032</v>
      </c>
      <c r="I63" s="16">
        <v>7666</v>
      </c>
      <c r="J63" s="14">
        <v>239</v>
      </c>
      <c r="K63" s="90">
        <f t="shared" si="0"/>
        <v>32.1</v>
      </c>
      <c r="L63" s="20">
        <v>12</v>
      </c>
      <c r="M63" s="58">
        <f t="shared" si="1"/>
        <v>16464.257528556594</v>
      </c>
      <c r="N63" s="85"/>
      <c r="O63" s="59"/>
      <c r="P63" s="108"/>
      <c r="Q63" s="55"/>
      <c r="R63" s="109">
        <v>0</v>
      </c>
      <c r="S63" s="55"/>
      <c r="T63" s="55"/>
      <c r="U63" s="116">
        <v>0</v>
      </c>
      <c r="V63" s="108"/>
      <c r="W63" s="55"/>
      <c r="X63" s="109">
        <v>0</v>
      </c>
      <c r="Y63" s="129" t="s">
        <v>85</v>
      </c>
      <c r="Z63" s="78">
        <v>0.02</v>
      </c>
    </row>
    <row r="64" spans="1:26" ht="27" customHeight="1">
      <c r="A64" s="32" t="s">
        <v>72</v>
      </c>
      <c r="B64" s="27">
        <v>60</v>
      </c>
      <c r="C64" s="73">
        <v>4</v>
      </c>
      <c r="D64" s="91">
        <v>1040001098302</v>
      </c>
      <c r="E64" s="32" t="s">
        <v>251</v>
      </c>
      <c r="F64" s="28" t="s">
        <v>252</v>
      </c>
      <c r="G64" s="14">
        <v>40</v>
      </c>
      <c r="H64" s="15">
        <v>4974200</v>
      </c>
      <c r="I64" s="16">
        <v>10320</v>
      </c>
      <c r="J64" s="14">
        <v>258</v>
      </c>
      <c r="K64" s="90">
        <f t="shared" si="0"/>
        <v>40</v>
      </c>
      <c r="L64" s="20">
        <v>12</v>
      </c>
      <c r="M64" s="58">
        <f t="shared" si="1"/>
        <v>10362.916666666666</v>
      </c>
      <c r="N64" s="85"/>
      <c r="O64" s="59"/>
      <c r="P64" s="108"/>
      <c r="Q64" s="55"/>
      <c r="R64" s="109">
        <v>0</v>
      </c>
      <c r="S64" s="55"/>
      <c r="T64" s="55"/>
      <c r="U64" s="116">
        <v>0</v>
      </c>
      <c r="V64" s="108"/>
      <c r="W64" s="55"/>
      <c r="X64" s="109">
        <v>0</v>
      </c>
      <c r="Y64" s="129"/>
      <c r="Z64" s="78">
        <v>0</v>
      </c>
    </row>
    <row r="65" spans="1:26" ht="27" customHeight="1">
      <c r="A65" s="32" t="s">
        <v>72</v>
      </c>
      <c r="B65" s="27">
        <v>61</v>
      </c>
      <c r="C65" s="73">
        <v>4</v>
      </c>
      <c r="D65" s="91">
        <v>2030001119462</v>
      </c>
      <c r="E65" s="32" t="s">
        <v>253</v>
      </c>
      <c r="F65" s="28" t="s">
        <v>254</v>
      </c>
      <c r="G65" s="14"/>
      <c r="H65" s="15"/>
      <c r="I65" s="16"/>
      <c r="J65" s="14"/>
      <c r="K65" s="90" t="e">
        <f t="shared" si="0"/>
        <v>#DIV/0!</v>
      </c>
      <c r="L65" s="20"/>
      <c r="M65" s="58" t="e">
        <f t="shared" si="1"/>
        <v>#DIV/0!</v>
      </c>
      <c r="N65" s="85"/>
      <c r="O65" s="59"/>
      <c r="P65" s="108"/>
      <c r="Q65" s="55"/>
      <c r="R65" s="109">
        <v>0</v>
      </c>
      <c r="S65" s="55"/>
      <c r="T65" s="55"/>
      <c r="U65" s="116">
        <v>0</v>
      </c>
      <c r="V65" s="108"/>
      <c r="W65" s="55"/>
      <c r="X65" s="109">
        <v>0</v>
      </c>
      <c r="Y65" s="129"/>
      <c r="Z65" s="78">
        <v>0</v>
      </c>
    </row>
    <row r="66" spans="1:26" ht="27" customHeight="1">
      <c r="A66" s="32" t="s">
        <v>72</v>
      </c>
      <c r="B66" s="27">
        <v>62</v>
      </c>
      <c r="C66" s="73">
        <v>4</v>
      </c>
      <c r="D66" s="91">
        <v>5040001062717</v>
      </c>
      <c r="E66" s="32" t="s">
        <v>255</v>
      </c>
      <c r="F66" s="28" t="s">
        <v>256</v>
      </c>
      <c r="G66" s="14">
        <v>20</v>
      </c>
      <c r="H66" s="15">
        <v>1482474</v>
      </c>
      <c r="I66" s="16">
        <v>3383</v>
      </c>
      <c r="J66" s="14">
        <v>255</v>
      </c>
      <c r="K66" s="90">
        <f t="shared" si="0"/>
        <v>13.299999999999999</v>
      </c>
      <c r="L66" s="20">
        <v>12</v>
      </c>
      <c r="M66" s="58">
        <f t="shared" si="1"/>
        <v>9288.6842105263167</v>
      </c>
      <c r="N66" s="85"/>
      <c r="O66" s="59"/>
      <c r="P66" s="108"/>
      <c r="Q66" s="55"/>
      <c r="R66" s="109">
        <v>0</v>
      </c>
      <c r="S66" s="55"/>
      <c r="T66" s="55"/>
      <c r="U66" s="116">
        <v>0</v>
      </c>
      <c r="V66" s="108"/>
      <c r="W66" s="55"/>
      <c r="X66" s="109">
        <v>0</v>
      </c>
      <c r="Y66" s="129"/>
      <c r="Z66" s="78">
        <v>0</v>
      </c>
    </row>
    <row r="67" spans="1:26" ht="27" customHeight="1">
      <c r="A67" s="32" t="s">
        <v>72</v>
      </c>
      <c r="B67" s="27">
        <v>63</v>
      </c>
      <c r="C67" s="73">
        <v>4</v>
      </c>
      <c r="D67" s="91">
        <v>3040001099100</v>
      </c>
      <c r="E67" s="32" t="s">
        <v>257</v>
      </c>
      <c r="F67" s="28" t="s">
        <v>258</v>
      </c>
      <c r="G67" s="14">
        <v>10</v>
      </c>
      <c r="H67" s="15">
        <v>5998300</v>
      </c>
      <c r="I67" s="16">
        <v>3391</v>
      </c>
      <c r="J67" s="14">
        <v>255</v>
      </c>
      <c r="K67" s="90">
        <f t="shared" si="0"/>
        <v>13.299999999999999</v>
      </c>
      <c r="L67" s="20">
        <v>12</v>
      </c>
      <c r="M67" s="58">
        <f t="shared" si="1"/>
        <v>37583.333333333336</v>
      </c>
      <c r="N67" s="85"/>
      <c r="O67" s="59"/>
      <c r="P67" s="108"/>
      <c r="Q67" s="55"/>
      <c r="R67" s="109">
        <v>0</v>
      </c>
      <c r="S67" s="55"/>
      <c r="T67" s="55"/>
      <c r="U67" s="116">
        <v>0</v>
      </c>
      <c r="V67" s="108"/>
      <c r="W67" s="55"/>
      <c r="X67" s="109">
        <v>0</v>
      </c>
      <c r="Y67" s="129"/>
      <c r="Z67" s="78">
        <v>0</v>
      </c>
    </row>
    <row r="68" spans="1:26" ht="27" customHeight="1">
      <c r="A68" s="32" t="s">
        <v>72</v>
      </c>
      <c r="B68" s="27">
        <v>64</v>
      </c>
      <c r="C68" s="73">
        <v>4</v>
      </c>
      <c r="D68" s="91">
        <v>9040001099227</v>
      </c>
      <c r="E68" s="32" t="s">
        <v>259</v>
      </c>
      <c r="F68" s="28" t="s">
        <v>260</v>
      </c>
      <c r="G68" s="14">
        <v>20</v>
      </c>
      <c r="H68" s="15">
        <v>6627760</v>
      </c>
      <c r="I68" s="16">
        <v>3781</v>
      </c>
      <c r="J68" s="14">
        <v>278</v>
      </c>
      <c r="K68" s="90">
        <f t="shared" si="0"/>
        <v>13.7</v>
      </c>
      <c r="L68" s="20">
        <v>12</v>
      </c>
      <c r="M68" s="58">
        <f t="shared" si="1"/>
        <v>40314.841849148419</v>
      </c>
      <c r="N68" s="85"/>
      <c r="O68" s="59"/>
      <c r="P68" s="108"/>
      <c r="Q68" s="55"/>
      <c r="R68" s="109">
        <v>0</v>
      </c>
      <c r="S68" s="55"/>
      <c r="T68" s="55"/>
      <c r="U68" s="116">
        <v>0</v>
      </c>
      <c r="V68" s="108"/>
      <c r="W68" s="55"/>
      <c r="X68" s="109">
        <v>0</v>
      </c>
      <c r="Y68" s="129"/>
      <c r="Z68" s="78">
        <v>0</v>
      </c>
    </row>
    <row r="69" spans="1:26" ht="27" customHeight="1">
      <c r="A69" s="32" t="s">
        <v>72</v>
      </c>
      <c r="B69" s="27">
        <v>65</v>
      </c>
      <c r="C69" s="73">
        <v>4</v>
      </c>
      <c r="D69" s="91">
        <v>2040001081661</v>
      </c>
      <c r="E69" s="32" t="s">
        <v>261</v>
      </c>
      <c r="F69" s="28" t="s">
        <v>262</v>
      </c>
      <c r="G69" s="14">
        <v>20</v>
      </c>
      <c r="H69" s="15">
        <v>1387862</v>
      </c>
      <c r="I69" s="16">
        <v>2226</v>
      </c>
      <c r="J69" s="14">
        <v>246</v>
      </c>
      <c r="K69" s="90">
        <f t="shared" si="0"/>
        <v>9.1</v>
      </c>
      <c r="L69" s="20">
        <v>12</v>
      </c>
      <c r="M69" s="58">
        <f t="shared" si="1"/>
        <v>12709.358974358975</v>
      </c>
      <c r="N69" s="85"/>
      <c r="O69" s="59"/>
      <c r="P69" s="108"/>
      <c r="Q69" s="55"/>
      <c r="R69" s="109">
        <v>0</v>
      </c>
      <c r="S69" s="55"/>
      <c r="T69" s="55"/>
      <c r="U69" s="116">
        <v>0</v>
      </c>
      <c r="V69" s="108"/>
      <c r="W69" s="55"/>
      <c r="X69" s="109">
        <v>0</v>
      </c>
      <c r="Y69" s="129"/>
      <c r="Z69" s="78">
        <v>0</v>
      </c>
    </row>
    <row r="70" spans="1:26" ht="27" customHeight="1">
      <c r="A70" s="32" t="s">
        <v>72</v>
      </c>
      <c r="B70" s="27">
        <v>66</v>
      </c>
      <c r="C70" s="73">
        <v>4</v>
      </c>
      <c r="D70" s="91">
        <v>9410001010262</v>
      </c>
      <c r="E70" s="32" t="s">
        <v>263</v>
      </c>
      <c r="F70" s="28" t="s">
        <v>264</v>
      </c>
      <c r="G70" s="14">
        <v>20</v>
      </c>
      <c r="H70" s="15">
        <v>1663439</v>
      </c>
      <c r="I70" s="16">
        <v>1752</v>
      </c>
      <c r="J70" s="14">
        <v>245</v>
      </c>
      <c r="K70" s="90">
        <f t="shared" ref="K70:K132" si="2">ROUNDUP(I70/J70,1)</f>
        <v>7.1999999999999993</v>
      </c>
      <c r="L70" s="20">
        <v>12</v>
      </c>
      <c r="M70" s="58">
        <f t="shared" ref="M70:M132" si="3">IF(AND(H70&gt;0,K70&gt;0,L70&gt;0),H70/K70/L70,0)</f>
        <v>19252.766203703704</v>
      </c>
      <c r="N70" s="85"/>
      <c r="O70" s="59"/>
      <c r="P70" s="108" t="s">
        <v>85</v>
      </c>
      <c r="Q70" s="55"/>
      <c r="R70" s="109">
        <v>0.01</v>
      </c>
      <c r="S70" s="55"/>
      <c r="T70" s="55"/>
      <c r="U70" s="116">
        <v>0</v>
      </c>
      <c r="V70" s="108"/>
      <c r="W70" s="55"/>
      <c r="X70" s="109">
        <v>0</v>
      </c>
      <c r="Y70" s="129"/>
      <c r="Z70" s="78">
        <v>0</v>
      </c>
    </row>
    <row r="71" spans="1:26" ht="27" customHeight="1">
      <c r="A71" s="32" t="s">
        <v>72</v>
      </c>
      <c r="B71" s="27">
        <v>67</v>
      </c>
      <c r="C71" s="73">
        <v>4</v>
      </c>
      <c r="D71" s="91">
        <v>4040001107183</v>
      </c>
      <c r="E71" s="32" t="s">
        <v>265</v>
      </c>
      <c r="F71" s="28" t="s">
        <v>266</v>
      </c>
      <c r="G71" s="14">
        <v>20</v>
      </c>
      <c r="H71" s="15">
        <v>2666855</v>
      </c>
      <c r="I71" s="16">
        <v>3004</v>
      </c>
      <c r="J71" s="14">
        <v>240</v>
      </c>
      <c r="K71" s="90">
        <f t="shared" si="2"/>
        <v>12.6</v>
      </c>
      <c r="L71" s="20">
        <v>12</v>
      </c>
      <c r="M71" s="58">
        <f t="shared" si="3"/>
        <v>17637.929894179895</v>
      </c>
      <c r="N71" s="85"/>
      <c r="O71" s="59"/>
      <c r="P71" s="108" t="s">
        <v>85</v>
      </c>
      <c r="Q71" s="55"/>
      <c r="R71" s="109">
        <v>0.03</v>
      </c>
      <c r="S71" s="55"/>
      <c r="T71" s="55"/>
      <c r="U71" s="116">
        <v>0</v>
      </c>
      <c r="V71" s="108"/>
      <c r="W71" s="55"/>
      <c r="X71" s="109">
        <v>0</v>
      </c>
      <c r="Y71" s="129"/>
      <c r="Z71" s="78">
        <v>0</v>
      </c>
    </row>
    <row r="72" spans="1:26" ht="27" customHeight="1">
      <c r="A72" s="32" t="s">
        <v>72</v>
      </c>
      <c r="B72" s="27">
        <v>68</v>
      </c>
      <c r="C72" s="73">
        <v>4</v>
      </c>
      <c r="D72" s="91">
        <v>7040001106488</v>
      </c>
      <c r="E72" s="32" t="s">
        <v>267</v>
      </c>
      <c r="F72" s="28" t="s">
        <v>268</v>
      </c>
      <c r="G72" s="14">
        <v>20</v>
      </c>
      <c r="H72" s="15">
        <v>2317749</v>
      </c>
      <c r="I72" s="16">
        <v>2461</v>
      </c>
      <c r="J72" s="14">
        <v>308</v>
      </c>
      <c r="K72" s="90">
        <f t="shared" si="2"/>
        <v>8</v>
      </c>
      <c r="L72" s="20">
        <v>12</v>
      </c>
      <c r="M72" s="58">
        <f t="shared" si="3"/>
        <v>24143.21875</v>
      </c>
      <c r="N72" s="85"/>
      <c r="O72" s="59"/>
      <c r="P72" s="108" t="s">
        <v>85</v>
      </c>
      <c r="Q72" s="55"/>
      <c r="R72" s="109">
        <v>0.14000000000000001</v>
      </c>
      <c r="S72" s="55"/>
      <c r="T72" s="55"/>
      <c r="U72" s="116">
        <v>0</v>
      </c>
      <c r="V72" s="108"/>
      <c r="W72" s="55"/>
      <c r="X72" s="109">
        <v>0</v>
      </c>
      <c r="Y72" s="129"/>
      <c r="Z72" s="78">
        <v>0</v>
      </c>
    </row>
    <row r="73" spans="1:26" ht="27" customHeight="1">
      <c r="A73" s="32" t="s">
        <v>72</v>
      </c>
      <c r="B73" s="27">
        <v>69</v>
      </c>
      <c r="C73" s="73">
        <v>4</v>
      </c>
      <c r="D73" s="91">
        <v>4340001006818</v>
      </c>
      <c r="E73" s="32" t="s">
        <v>90</v>
      </c>
      <c r="F73" s="28" t="s">
        <v>91</v>
      </c>
      <c r="G73" s="14">
        <v>30</v>
      </c>
      <c r="H73" s="15">
        <v>12917019</v>
      </c>
      <c r="I73" s="16">
        <v>8219</v>
      </c>
      <c r="J73" s="14">
        <v>310</v>
      </c>
      <c r="K73" s="90">
        <f t="shared" si="2"/>
        <v>26.6</v>
      </c>
      <c r="L73" s="20">
        <v>12</v>
      </c>
      <c r="M73" s="58">
        <f t="shared" si="3"/>
        <v>40466.851503759397</v>
      </c>
      <c r="N73" s="85"/>
      <c r="O73" s="59"/>
      <c r="P73" s="108"/>
      <c r="Q73" s="55"/>
      <c r="R73" s="109">
        <v>0</v>
      </c>
      <c r="S73" s="55"/>
      <c r="T73" s="55"/>
      <c r="U73" s="116">
        <v>0</v>
      </c>
      <c r="V73" s="108"/>
      <c r="W73" s="55"/>
      <c r="X73" s="109">
        <v>0</v>
      </c>
      <c r="Y73" s="129"/>
      <c r="Z73" s="78">
        <v>0</v>
      </c>
    </row>
    <row r="74" spans="1:26" ht="27" customHeight="1">
      <c r="A74" s="32" t="s">
        <v>72</v>
      </c>
      <c r="B74" s="27">
        <v>70</v>
      </c>
      <c r="C74" s="73">
        <v>4</v>
      </c>
      <c r="D74" s="91">
        <v>8040001078504</v>
      </c>
      <c r="E74" s="32" t="s">
        <v>92</v>
      </c>
      <c r="F74" s="28" t="s">
        <v>269</v>
      </c>
      <c r="G74" s="14">
        <v>20</v>
      </c>
      <c r="H74" s="15">
        <v>1985607</v>
      </c>
      <c r="I74" s="16">
        <v>3020</v>
      </c>
      <c r="J74" s="14">
        <v>249</v>
      </c>
      <c r="K74" s="90">
        <f t="shared" si="2"/>
        <v>12.2</v>
      </c>
      <c r="L74" s="20">
        <v>12</v>
      </c>
      <c r="M74" s="58">
        <f t="shared" si="3"/>
        <v>13562.889344262296</v>
      </c>
      <c r="N74" s="85"/>
      <c r="O74" s="59"/>
      <c r="P74" s="108"/>
      <c r="Q74" s="55"/>
      <c r="R74" s="109">
        <v>0</v>
      </c>
      <c r="S74" s="55"/>
      <c r="T74" s="55"/>
      <c r="U74" s="116">
        <v>0</v>
      </c>
      <c r="V74" s="108"/>
      <c r="W74" s="55"/>
      <c r="X74" s="109">
        <v>0</v>
      </c>
      <c r="Y74" s="129"/>
      <c r="Z74" s="78">
        <v>0</v>
      </c>
    </row>
    <row r="75" spans="1:26" ht="27" customHeight="1">
      <c r="A75" s="32" t="s">
        <v>72</v>
      </c>
      <c r="B75" s="27">
        <v>71</v>
      </c>
      <c r="C75" s="73">
        <v>4</v>
      </c>
      <c r="D75" s="91">
        <v>6040001083514</v>
      </c>
      <c r="E75" s="32" t="s">
        <v>93</v>
      </c>
      <c r="F75" s="28" t="s">
        <v>270</v>
      </c>
      <c r="G75" s="14">
        <v>20</v>
      </c>
      <c r="H75" s="15">
        <v>4239429</v>
      </c>
      <c r="I75" s="16">
        <v>1943</v>
      </c>
      <c r="J75" s="14">
        <v>251</v>
      </c>
      <c r="K75" s="90">
        <f t="shared" si="2"/>
        <v>7.8</v>
      </c>
      <c r="L75" s="20">
        <v>12</v>
      </c>
      <c r="M75" s="58">
        <f t="shared" si="3"/>
        <v>45293.044871794875</v>
      </c>
      <c r="N75" s="85"/>
      <c r="O75" s="59"/>
      <c r="P75" s="108"/>
      <c r="Q75" s="55"/>
      <c r="R75" s="109">
        <v>0</v>
      </c>
      <c r="S75" s="55"/>
      <c r="T75" s="55"/>
      <c r="U75" s="116">
        <v>0</v>
      </c>
      <c r="V75" s="108"/>
      <c r="W75" s="55"/>
      <c r="X75" s="109">
        <v>0</v>
      </c>
      <c r="Y75" s="129"/>
      <c r="Z75" s="78">
        <v>0</v>
      </c>
    </row>
    <row r="76" spans="1:26" ht="27" customHeight="1">
      <c r="A76" s="32" t="s">
        <v>72</v>
      </c>
      <c r="B76" s="27">
        <v>72</v>
      </c>
      <c r="C76" s="73">
        <v>4</v>
      </c>
      <c r="D76" s="91">
        <v>6040001090782</v>
      </c>
      <c r="E76" s="32" t="s">
        <v>271</v>
      </c>
      <c r="F76" s="28" t="s">
        <v>272</v>
      </c>
      <c r="G76" s="14">
        <v>20</v>
      </c>
      <c r="H76" s="15">
        <v>4361770</v>
      </c>
      <c r="I76" s="16">
        <v>3923</v>
      </c>
      <c r="J76" s="14">
        <v>239</v>
      </c>
      <c r="K76" s="90">
        <f t="shared" si="2"/>
        <v>16.5</v>
      </c>
      <c r="L76" s="20">
        <v>12</v>
      </c>
      <c r="M76" s="58">
        <f t="shared" si="3"/>
        <v>22029.141414141413</v>
      </c>
      <c r="N76" s="85"/>
      <c r="O76" s="59"/>
      <c r="P76" s="108"/>
      <c r="Q76" s="55"/>
      <c r="R76" s="109">
        <v>0</v>
      </c>
      <c r="S76" s="55"/>
      <c r="T76" s="55"/>
      <c r="U76" s="116">
        <v>0</v>
      </c>
      <c r="V76" s="108"/>
      <c r="W76" s="55"/>
      <c r="X76" s="109">
        <v>0</v>
      </c>
      <c r="Y76" s="129"/>
      <c r="Z76" s="78">
        <v>0</v>
      </c>
    </row>
    <row r="77" spans="1:26" ht="27" customHeight="1">
      <c r="A77" s="32" t="s">
        <v>72</v>
      </c>
      <c r="B77" s="27">
        <v>73</v>
      </c>
      <c r="C77" s="73">
        <v>4</v>
      </c>
      <c r="D77" s="91">
        <v>3040001094142</v>
      </c>
      <c r="E77" s="32" t="s">
        <v>273</v>
      </c>
      <c r="F77" s="28" t="s">
        <v>274</v>
      </c>
      <c r="G77" s="14">
        <v>20</v>
      </c>
      <c r="H77" s="15">
        <v>5910420</v>
      </c>
      <c r="I77" s="16">
        <v>3394</v>
      </c>
      <c r="J77" s="14">
        <v>253</v>
      </c>
      <c r="K77" s="90">
        <f t="shared" si="2"/>
        <v>13.5</v>
      </c>
      <c r="L77" s="20">
        <v>12</v>
      </c>
      <c r="M77" s="58">
        <f t="shared" si="3"/>
        <v>36484.074074074073</v>
      </c>
      <c r="N77" s="85"/>
      <c r="O77" s="59"/>
      <c r="P77" s="108" t="s">
        <v>85</v>
      </c>
      <c r="Q77" s="55"/>
      <c r="R77" s="109">
        <v>0.52</v>
      </c>
      <c r="S77" s="55"/>
      <c r="T77" s="55"/>
      <c r="U77" s="116">
        <v>0</v>
      </c>
      <c r="V77" s="108"/>
      <c r="W77" s="55"/>
      <c r="X77" s="109">
        <v>0</v>
      </c>
      <c r="Y77" s="129"/>
      <c r="Z77" s="78">
        <v>0</v>
      </c>
    </row>
    <row r="78" spans="1:26" ht="27" customHeight="1">
      <c r="A78" s="32" t="s">
        <v>72</v>
      </c>
      <c r="B78" s="27">
        <v>74</v>
      </c>
      <c r="C78" s="73">
        <v>4</v>
      </c>
      <c r="D78" s="91">
        <v>7040001058787</v>
      </c>
      <c r="E78" s="32" t="s">
        <v>275</v>
      </c>
      <c r="F78" s="28" t="s">
        <v>276</v>
      </c>
      <c r="G78" s="14">
        <v>20</v>
      </c>
      <c r="H78" s="15">
        <v>4157750</v>
      </c>
      <c r="I78" s="16">
        <v>5719</v>
      </c>
      <c r="J78" s="14">
        <v>269</v>
      </c>
      <c r="K78" s="90">
        <f t="shared" si="2"/>
        <v>21.3</v>
      </c>
      <c r="L78" s="20">
        <v>12</v>
      </c>
      <c r="M78" s="58">
        <f t="shared" si="3"/>
        <v>16266.627543035995</v>
      </c>
      <c r="N78" s="85"/>
      <c r="O78" s="59"/>
      <c r="P78" s="108"/>
      <c r="Q78" s="55"/>
      <c r="R78" s="109">
        <v>0</v>
      </c>
      <c r="S78" s="55"/>
      <c r="T78" s="55"/>
      <c r="U78" s="116">
        <v>0</v>
      </c>
      <c r="V78" s="108"/>
      <c r="W78" s="55"/>
      <c r="X78" s="109">
        <v>0</v>
      </c>
      <c r="Y78" s="129"/>
      <c r="Z78" s="78">
        <v>0</v>
      </c>
    </row>
    <row r="79" spans="1:26" ht="27" customHeight="1">
      <c r="A79" s="32" t="s">
        <v>72</v>
      </c>
      <c r="B79" s="27">
        <v>75</v>
      </c>
      <c r="C79" s="73">
        <v>4</v>
      </c>
      <c r="D79" s="91">
        <v>7040001058787</v>
      </c>
      <c r="E79" s="32" t="s">
        <v>275</v>
      </c>
      <c r="F79" s="28" t="s">
        <v>277</v>
      </c>
      <c r="G79" s="14">
        <v>10</v>
      </c>
      <c r="H79" s="15">
        <v>3396450</v>
      </c>
      <c r="I79" s="16">
        <v>4554</v>
      </c>
      <c r="J79" s="14">
        <v>269</v>
      </c>
      <c r="K79" s="90">
        <f t="shared" si="2"/>
        <v>17</v>
      </c>
      <c r="L79" s="20">
        <v>12</v>
      </c>
      <c r="M79" s="58">
        <f t="shared" si="3"/>
        <v>16649.264705882353</v>
      </c>
      <c r="N79" s="85"/>
      <c r="O79" s="59"/>
      <c r="P79" s="108"/>
      <c r="Q79" s="55"/>
      <c r="R79" s="109">
        <v>0</v>
      </c>
      <c r="S79" s="55"/>
      <c r="T79" s="55"/>
      <c r="U79" s="116">
        <v>0</v>
      </c>
      <c r="V79" s="108"/>
      <c r="W79" s="55"/>
      <c r="X79" s="109">
        <v>0</v>
      </c>
      <c r="Y79" s="129"/>
      <c r="Z79" s="78">
        <v>0</v>
      </c>
    </row>
    <row r="80" spans="1:26" ht="27" customHeight="1">
      <c r="A80" s="32" t="s">
        <v>72</v>
      </c>
      <c r="B80" s="27">
        <v>76</v>
      </c>
      <c r="C80" s="73">
        <v>4</v>
      </c>
      <c r="D80" s="91">
        <v>7040001058787</v>
      </c>
      <c r="E80" s="32" t="s">
        <v>275</v>
      </c>
      <c r="F80" s="28" t="s">
        <v>278</v>
      </c>
      <c r="G80" s="14">
        <v>20</v>
      </c>
      <c r="H80" s="15">
        <v>4283210</v>
      </c>
      <c r="I80" s="16">
        <v>5780</v>
      </c>
      <c r="J80" s="14">
        <v>269</v>
      </c>
      <c r="K80" s="90">
        <f t="shared" si="2"/>
        <v>21.5</v>
      </c>
      <c r="L80" s="20">
        <v>12</v>
      </c>
      <c r="M80" s="58">
        <f t="shared" si="3"/>
        <v>16601.589147286821</v>
      </c>
      <c r="N80" s="85"/>
      <c r="O80" s="59"/>
      <c r="P80" s="108"/>
      <c r="Q80" s="55"/>
      <c r="R80" s="109">
        <v>0</v>
      </c>
      <c r="S80" s="55"/>
      <c r="T80" s="55"/>
      <c r="U80" s="116">
        <v>0</v>
      </c>
      <c r="V80" s="108"/>
      <c r="W80" s="55"/>
      <c r="X80" s="109">
        <v>0</v>
      </c>
      <c r="Y80" s="129"/>
      <c r="Z80" s="78">
        <v>0</v>
      </c>
    </row>
    <row r="81" spans="1:26" ht="27" customHeight="1">
      <c r="A81" s="32" t="s">
        <v>72</v>
      </c>
      <c r="B81" s="27">
        <v>77</v>
      </c>
      <c r="C81" s="73">
        <v>4</v>
      </c>
      <c r="D81" s="91">
        <v>1040005019436</v>
      </c>
      <c r="E81" s="32" t="s">
        <v>279</v>
      </c>
      <c r="F81" s="28" t="s">
        <v>280</v>
      </c>
      <c r="G81" s="14">
        <v>10</v>
      </c>
      <c r="H81" s="15">
        <v>865240</v>
      </c>
      <c r="I81" s="16">
        <v>2250</v>
      </c>
      <c r="J81" s="14">
        <v>250</v>
      </c>
      <c r="K81" s="90">
        <f t="shared" si="2"/>
        <v>9</v>
      </c>
      <c r="L81" s="20">
        <v>12</v>
      </c>
      <c r="M81" s="58">
        <f t="shared" si="3"/>
        <v>8011.4814814814818</v>
      </c>
      <c r="N81" s="85"/>
      <c r="O81" s="59"/>
      <c r="P81" s="108"/>
      <c r="Q81" s="55"/>
      <c r="R81" s="109">
        <v>0</v>
      </c>
      <c r="S81" s="55"/>
      <c r="T81" s="55"/>
      <c r="U81" s="116">
        <v>0</v>
      </c>
      <c r="V81" s="108"/>
      <c r="W81" s="55"/>
      <c r="X81" s="109">
        <v>0</v>
      </c>
      <c r="Y81" s="129"/>
      <c r="Z81" s="78">
        <v>0</v>
      </c>
    </row>
    <row r="82" spans="1:26" ht="27" customHeight="1">
      <c r="A82" s="32" t="s">
        <v>72</v>
      </c>
      <c r="B82" s="27">
        <v>78</v>
      </c>
      <c r="C82" s="73">
        <v>6</v>
      </c>
      <c r="D82" s="91">
        <v>5040005014771</v>
      </c>
      <c r="E82" s="32" t="s">
        <v>281</v>
      </c>
      <c r="F82" s="28" t="s">
        <v>282</v>
      </c>
      <c r="G82" s="14">
        <v>20</v>
      </c>
      <c r="H82" s="15">
        <v>2641048</v>
      </c>
      <c r="I82" s="16">
        <v>3343</v>
      </c>
      <c r="J82" s="14">
        <v>241</v>
      </c>
      <c r="K82" s="90">
        <f t="shared" si="2"/>
        <v>13.9</v>
      </c>
      <c r="L82" s="20">
        <v>12</v>
      </c>
      <c r="M82" s="58">
        <f t="shared" si="3"/>
        <v>15833.621103117504</v>
      </c>
      <c r="N82" s="85"/>
      <c r="O82" s="59"/>
      <c r="P82" s="108"/>
      <c r="Q82" s="55"/>
      <c r="R82" s="109">
        <v>0</v>
      </c>
      <c r="S82" s="55"/>
      <c r="T82" s="55"/>
      <c r="U82" s="116">
        <v>0</v>
      </c>
      <c r="V82" s="108"/>
      <c r="W82" s="55"/>
      <c r="X82" s="109">
        <v>0</v>
      </c>
      <c r="Y82" s="129"/>
      <c r="Z82" s="78">
        <v>0</v>
      </c>
    </row>
    <row r="83" spans="1:26" ht="27" customHeight="1">
      <c r="A83" s="32" t="s">
        <v>72</v>
      </c>
      <c r="B83" s="27">
        <v>79</v>
      </c>
      <c r="C83" s="73">
        <v>6</v>
      </c>
      <c r="D83" s="91">
        <v>6013305000633</v>
      </c>
      <c r="E83" s="32" t="s">
        <v>283</v>
      </c>
      <c r="F83" s="28" t="s">
        <v>284</v>
      </c>
      <c r="G83" s="14">
        <v>14</v>
      </c>
      <c r="H83" s="15">
        <v>1424742</v>
      </c>
      <c r="I83" s="16">
        <v>2245</v>
      </c>
      <c r="J83" s="14">
        <v>256</v>
      </c>
      <c r="K83" s="90">
        <f t="shared" si="2"/>
        <v>8.7999999999999989</v>
      </c>
      <c r="L83" s="20">
        <v>12</v>
      </c>
      <c r="M83" s="58">
        <f t="shared" si="3"/>
        <v>13491.875000000002</v>
      </c>
      <c r="N83" s="85"/>
      <c r="O83" s="59"/>
      <c r="P83" s="108"/>
      <c r="Q83" s="55"/>
      <c r="R83" s="109">
        <v>0</v>
      </c>
      <c r="S83" s="55"/>
      <c r="T83" s="55"/>
      <c r="U83" s="116">
        <v>0</v>
      </c>
      <c r="V83" s="108"/>
      <c r="W83" s="55"/>
      <c r="X83" s="109">
        <v>0</v>
      </c>
      <c r="Y83" s="129"/>
      <c r="Z83" s="78">
        <v>0</v>
      </c>
    </row>
    <row r="84" spans="1:26" ht="27" customHeight="1">
      <c r="A84" s="32" t="s">
        <v>72</v>
      </c>
      <c r="B84" s="27">
        <v>80</v>
      </c>
      <c r="C84" s="73">
        <v>4</v>
      </c>
      <c r="D84" s="91">
        <v>2040003014578</v>
      </c>
      <c r="E84" s="32" t="s">
        <v>285</v>
      </c>
      <c r="F84" s="28" t="s">
        <v>286</v>
      </c>
      <c r="G84" s="14">
        <v>20</v>
      </c>
      <c r="H84" s="15">
        <v>3328839</v>
      </c>
      <c r="I84" s="16">
        <v>3656</v>
      </c>
      <c r="J84" s="14">
        <v>242</v>
      </c>
      <c r="K84" s="90">
        <f t="shared" si="2"/>
        <v>15.2</v>
      </c>
      <c r="L84" s="20">
        <v>12</v>
      </c>
      <c r="M84" s="58">
        <f t="shared" si="3"/>
        <v>18250.213815789477</v>
      </c>
      <c r="N84" s="85"/>
      <c r="O84" s="59"/>
      <c r="P84" s="108"/>
      <c r="Q84" s="55"/>
      <c r="R84" s="109">
        <v>0</v>
      </c>
      <c r="S84" s="55"/>
      <c r="T84" s="55"/>
      <c r="U84" s="116">
        <v>0</v>
      </c>
      <c r="V84" s="108"/>
      <c r="W84" s="55"/>
      <c r="X84" s="109">
        <v>0</v>
      </c>
      <c r="Y84" s="129"/>
      <c r="Z84" s="78">
        <v>0</v>
      </c>
    </row>
    <row r="85" spans="1:26" ht="27" customHeight="1">
      <c r="A85" s="32" t="s">
        <v>72</v>
      </c>
      <c r="B85" s="27">
        <v>81</v>
      </c>
      <c r="C85" s="73">
        <v>6</v>
      </c>
      <c r="D85" s="91">
        <v>4040005013304</v>
      </c>
      <c r="E85" s="32" t="s">
        <v>287</v>
      </c>
      <c r="F85" s="28" t="s">
        <v>288</v>
      </c>
      <c r="G85" s="14">
        <v>20</v>
      </c>
      <c r="H85" s="15">
        <v>1738350</v>
      </c>
      <c r="I85" s="16">
        <v>2031</v>
      </c>
      <c r="J85" s="14">
        <v>239</v>
      </c>
      <c r="K85" s="90">
        <f t="shared" si="2"/>
        <v>8.5</v>
      </c>
      <c r="L85" s="20">
        <v>12</v>
      </c>
      <c r="M85" s="58">
        <f t="shared" si="3"/>
        <v>17042.647058823528</v>
      </c>
      <c r="N85" s="85"/>
      <c r="O85" s="59"/>
      <c r="P85" s="108"/>
      <c r="Q85" s="55"/>
      <c r="R85" s="109">
        <v>0</v>
      </c>
      <c r="S85" s="55"/>
      <c r="T85" s="55"/>
      <c r="U85" s="116">
        <v>0</v>
      </c>
      <c r="V85" s="108"/>
      <c r="W85" s="55"/>
      <c r="X85" s="109">
        <v>0</v>
      </c>
      <c r="Y85" s="129"/>
      <c r="Z85" s="78">
        <v>0</v>
      </c>
    </row>
    <row r="86" spans="1:26" ht="27" customHeight="1">
      <c r="A86" s="32" t="s">
        <v>72</v>
      </c>
      <c r="B86" s="27">
        <v>82</v>
      </c>
      <c r="C86" s="73">
        <v>4</v>
      </c>
      <c r="D86" s="91">
        <v>8040003002866</v>
      </c>
      <c r="E86" s="32" t="s">
        <v>289</v>
      </c>
      <c r="F86" s="28" t="s">
        <v>290</v>
      </c>
      <c r="G86" s="14">
        <v>20</v>
      </c>
      <c r="H86" s="15">
        <v>1200854</v>
      </c>
      <c r="I86" s="16">
        <v>2443</v>
      </c>
      <c r="J86" s="14">
        <v>302</v>
      </c>
      <c r="K86" s="90">
        <f t="shared" si="2"/>
        <v>8.1</v>
      </c>
      <c r="L86" s="20">
        <v>12</v>
      </c>
      <c r="M86" s="58">
        <f t="shared" si="3"/>
        <v>12354.465020576134</v>
      </c>
      <c r="N86" s="85"/>
      <c r="O86" s="59"/>
      <c r="P86" s="108"/>
      <c r="Q86" s="55"/>
      <c r="R86" s="109">
        <v>0</v>
      </c>
      <c r="S86" s="55"/>
      <c r="T86" s="55"/>
      <c r="U86" s="116">
        <v>0</v>
      </c>
      <c r="V86" s="108"/>
      <c r="W86" s="55"/>
      <c r="X86" s="109">
        <v>0</v>
      </c>
      <c r="Y86" s="129"/>
      <c r="Z86" s="78">
        <v>0</v>
      </c>
    </row>
    <row r="87" spans="1:26" ht="27" customHeight="1">
      <c r="A87" s="32" t="s">
        <v>72</v>
      </c>
      <c r="B87" s="27">
        <v>83</v>
      </c>
      <c r="C87" s="73">
        <v>4</v>
      </c>
      <c r="D87" s="91">
        <v>9020003014400</v>
      </c>
      <c r="E87" s="32" t="s">
        <v>291</v>
      </c>
      <c r="F87" s="28" t="s">
        <v>292</v>
      </c>
      <c r="G87" s="14">
        <v>20</v>
      </c>
      <c r="H87" s="15">
        <v>2930454</v>
      </c>
      <c r="I87" s="16">
        <v>4321</v>
      </c>
      <c r="J87" s="14">
        <v>256</v>
      </c>
      <c r="K87" s="90">
        <f t="shared" si="2"/>
        <v>16.900000000000002</v>
      </c>
      <c r="L87" s="20">
        <v>12</v>
      </c>
      <c r="M87" s="58">
        <f t="shared" si="3"/>
        <v>14449.970414201181</v>
      </c>
      <c r="N87" s="85"/>
      <c r="O87" s="59"/>
      <c r="P87" s="108"/>
      <c r="Q87" s="55"/>
      <c r="R87" s="109">
        <v>0</v>
      </c>
      <c r="S87" s="55"/>
      <c r="T87" s="55"/>
      <c r="U87" s="116">
        <v>0</v>
      </c>
      <c r="V87" s="108"/>
      <c r="W87" s="55"/>
      <c r="X87" s="109">
        <v>0</v>
      </c>
      <c r="Y87" s="129"/>
      <c r="Z87" s="78">
        <v>0.15</v>
      </c>
    </row>
    <row r="88" spans="1:26" ht="27" customHeight="1">
      <c r="A88" s="32" t="s">
        <v>72</v>
      </c>
      <c r="B88" s="27">
        <v>84</v>
      </c>
      <c r="C88" s="73">
        <v>4</v>
      </c>
      <c r="D88" s="91">
        <v>8040003007064</v>
      </c>
      <c r="E88" s="32" t="s">
        <v>293</v>
      </c>
      <c r="F88" s="28" t="s">
        <v>294</v>
      </c>
      <c r="G88" s="14">
        <v>20</v>
      </c>
      <c r="H88" s="15">
        <v>5196500</v>
      </c>
      <c r="I88" s="16">
        <v>5574</v>
      </c>
      <c r="J88" s="14">
        <v>270</v>
      </c>
      <c r="K88" s="90">
        <f t="shared" si="2"/>
        <v>20.700000000000003</v>
      </c>
      <c r="L88" s="20">
        <v>12</v>
      </c>
      <c r="M88" s="58">
        <f t="shared" si="3"/>
        <v>20919.887278582926</v>
      </c>
      <c r="N88" s="85"/>
      <c r="O88" s="59"/>
      <c r="P88" s="108" t="s">
        <v>85</v>
      </c>
      <c r="Q88" s="55"/>
      <c r="R88" s="109">
        <v>0.01</v>
      </c>
      <c r="S88" s="55"/>
      <c r="T88" s="55"/>
      <c r="U88" s="116">
        <v>0</v>
      </c>
      <c r="V88" s="108"/>
      <c r="W88" s="55"/>
      <c r="X88" s="109">
        <v>0</v>
      </c>
      <c r="Y88" s="129"/>
      <c r="Z88" s="78">
        <v>0</v>
      </c>
    </row>
    <row r="89" spans="1:26" ht="27" customHeight="1">
      <c r="A89" s="32" t="s">
        <v>72</v>
      </c>
      <c r="B89" s="27">
        <v>85</v>
      </c>
      <c r="C89" s="73">
        <v>4</v>
      </c>
      <c r="D89" s="91">
        <v>6040003014038</v>
      </c>
      <c r="E89" s="32" t="s">
        <v>295</v>
      </c>
      <c r="F89" s="28" t="s">
        <v>296</v>
      </c>
      <c r="G89" s="14">
        <v>20</v>
      </c>
      <c r="H89" s="15">
        <v>1756404</v>
      </c>
      <c r="I89" s="16">
        <v>1300</v>
      </c>
      <c r="J89" s="14">
        <v>240</v>
      </c>
      <c r="K89" s="90">
        <f t="shared" si="2"/>
        <v>5.5</v>
      </c>
      <c r="L89" s="20">
        <v>12</v>
      </c>
      <c r="M89" s="58">
        <f t="shared" si="3"/>
        <v>26612.18181818182</v>
      </c>
      <c r="N89" s="85"/>
      <c r="O89" s="59"/>
      <c r="P89" s="108"/>
      <c r="Q89" s="55"/>
      <c r="R89" s="109">
        <v>0</v>
      </c>
      <c r="S89" s="55"/>
      <c r="T89" s="55"/>
      <c r="U89" s="116">
        <v>0</v>
      </c>
      <c r="V89" s="108"/>
      <c r="W89" s="55"/>
      <c r="X89" s="109">
        <v>0</v>
      </c>
      <c r="Y89" s="129" t="s">
        <v>85</v>
      </c>
      <c r="Z89" s="78">
        <v>0.05</v>
      </c>
    </row>
    <row r="90" spans="1:26" ht="27" customHeight="1">
      <c r="A90" s="32" t="s">
        <v>72</v>
      </c>
      <c r="B90" s="27">
        <v>86</v>
      </c>
      <c r="C90" s="73">
        <v>4</v>
      </c>
      <c r="D90" s="91">
        <v>2040003011856</v>
      </c>
      <c r="E90" s="32" t="s">
        <v>297</v>
      </c>
      <c r="F90" s="28" t="s">
        <v>298</v>
      </c>
      <c r="G90" s="14">
        <v>20</v>
      </c>
      <c r="H90" s="15">
        <v>3213082</v>
      </c>
      <c r="I90" s="16">
        <v>3227</v>
      </c>
      <c r="J90" s="14">
        <v>252</v>
      </c>
      <c r="K90" s="90">
        <f t="shared" si="2"/>
        <v>12.9</v>
      </c>
      <c r="L90" s="20">
        <v>12</v>
      </c>
      <c r="M90" s="58">
        <f t="shared" si="3"/>
        <v>20756.343669250648</v>
      </c>
      <c r="N90" s="85"/>
      <c r="O90" s="59"/>
      <c r="P90" s="108" t="s">
        <v>85</v>
      </c>
      <c r="Q90" s="55"/>
      <c r="R90" s="109">
        <v>0.19</v>
      </c>
      <c r="S90" s="55"/>
      <c r="T90" s="55"/>
      <c r="U90" s="116">
        <v>0</v>
      </c>
      <c r="V90" s="108"/>
      <c r="W90" s="55"/>
      <c r="X90" s="109">
        <v>0</v>
      </c>
      <c r="Y90" s="129"/>
      <c r="Z90" s="78">
        <v>0</v>
      </c>
    </row>
    <row r="91" spans="1:26" ht="27" customHeight="1">
      <c r="A91" s="32" t="s">
        <v>72</v>
      </c>
      <c r="B91" s="27">
        <v>87</v>
      </c>
      <c r="C91" s="73">
        <v>4</v>
      </c>
      <c r="D91" s="91">
        <v>6040003012603</v>
      </c>
      <c r="E91" s="32" t="s">
        <v>299</v>
      </c>
      <c r="F91" s="28" t="s">
        <v>300</v>
      </c>
      <c r="G91" s="14">
        <v>20</v>
      </c>
      <c r="H91" s="15">
        <v>897491</v>
      </c>
      <c r="I91" s="16">
        <v>983</v>
      </c>
      <c r="J91" s="14">
        <v>237</v>
      </c>
      <c r="K91" s="90">
        <f t="shared" si="2"/>
        <v>4.1999999999999993</v>
      </c>
      <c r="L91" s="20">
        <v>12</v>
      </c>
      <c r="M91" s="58">
        <f t="shared" si="3"/>
        <v>17807.361111111113</v>
      </c>
      <c r="N91" s="85"/>
      <c r="O91" s="59"/>
      <c r="P91" s="108"/>
      <c r="Q91" s="55"/>
      <c r="R91" s="109">
        <v>0</v>
      </c>
      <c r="S91" s="55"/>
      <c r="T91" s="55"/>
      <c r="U91" s="116">
        <v>0</v>
      </c>
      <c r="V91" s="108"/>
      <c r="W91" s="55"/>
      <c r="X91" s="109">
        <v>0</v>
      </c>
      <c r="Y91" s="129"/>
      <c r="Z91" s="78">
        <v>0</v>
      </c>
    </row>
    <row r="92" spans="1:26" ht="27" customHeight="1">
      <c r="A92" s="32" t="s">
        <v>72</v>
      </c>
      <c r="B92" s="27">
        <v>88</v>
      </c>
      <c r="C92" s="73">
        <v>4</v>
      </c>
      <c r="D92" s="91">
        <v>3040003013934</v>
      </c>
      <c r="E92" s="32" t="s">
        <v>301</v>
      </c>
      <c r="F92" s="28" t="s">
        <v>302</v>
      </c>
      <c r="G92" s="14">
        <v>20</v>
      </c>
      <c r="H92" s="15">
        <v>745650</v>
      </c>
      <c r="I92" s="16">
        <v>1291</v>
      </c>
      <c r="J92" s="14">
        <v>239</v>
      </c>
      <c r="K92" s="90">
        <f t="shared" si="2"/>
        <v>5.5</v>
      </c>
      <c r="L92" s="20">
        <v>12</v>
      </c>
      <c r="M92" s="58">
        <f t="shared" si="3"/>
        <v>11297.727272727272</v>
      </c>
      <c r="N92" s="85"/>
      <c r="O92" s="59"/>
      <c r="P92" s="108"/>
      <c r="Q92" s="55"/>
      <c r="R92" s="109">
        <v>0</v>
      </c>
      <c r="S92" s="55"/>
      <c r="T92" s="55"/>
      <c r="U92" s="116">
        <v>0</v>
      </c>
      <c r="V92" s="108"/>
      <c r="W92" s="55"/>
      <c r="X92" s="109">
        <v>0</v>
      </c>
      <c r="Y92" s="129"/>
      <c r="Z92" s="78">
        <v>0</v>
      </c>
    </row>
    <row r="93" spans="1:26" ht="27" customHeight="1">
      <c r="A93" s="32" t="s">
        <v>72</v>
      </c>
      <c r="B93" s="27">
        <v>89</v>
      </c>
      <c r="C93" s="73">
        <v>4</v>
      </c>
      <c r="D93" s="91">
        <v>2040003015188</v>
      </c>
      <c r="E93" s="32" t="s">
        <v>303</v>
      </c>
      <c r="F93" s="28" t="s">
        <v>304</v>
      </c>
      <c r="G93" s="14">
        <v>20</v>
      </c>
      <c r="H93" s="15">
        <v>3004793</v>
      </c>
      <c r="I93" s="16">
        <v>4610</v>
      </c>
      <c r="J93" s="14">
        <v>243</v>
      </c>
      <c r="K93" s="90">
        <f t="shared" si="2"/>
        <v>19</v>
      </c>
      <c r="L93" s="20">
        <v>12</v>
      </c>
      <c r="M93" s="58">
        <f t="shared" si="3"/>
        <v>13178.916666666666</v>
      </c>
      <c r="N93" s="85"/>
      <c r="O93" s="59"/>
      <c r="P93" s="108"/>
      <c r="Q93" s="55"/>
      <c r="R93" s="109">
        <v>0</v>
      </c>
      <c r="S93" s="55"/>
      <c r="T93" s="55"/>
      <c r="U93" s="116">
        <v>0</v>
      </c>
      <c r="V93" s="108"/>
      <c r="W93" s="55"/>
      <c r="X93" s="109">
        <v>0</v>
      </c>
      <c r="Y93" s="129"/>
      <c r="Z93" s="78">
        <v>0</v>
      </c>
    </row>
    <row r="94" spans="1:26" ht="27" customHeight="1">
      <c r="A94" s="32" t="s">
        <v>72</v>
      </c>
      <c r="B94" s="27">
        <v>90</v>
      </c>
      <c r="C94" s="73">
        <v>4</v>
      </c>
      <c r="D94" s="91">
        <v>7040003012569</v>
      </c>
      <c r="E94" s="32" t="s">
        <v>305</v>
      </c>
      <c r="F94" s="28" t="s">
        <v>306</v>
      </c>
      <c r="G94" s="14">
        <v>20</v>
      </c>
      <c r="H94" s="15">
        <v>1317571</v>
      </c>
      <c r="I94" s="16">
        <v>2429</v>
      </c>
      <c r="J94" s="14">
        <v>262</v>
      </c>
      <c r="K94" s="90">
        <f t="shared" si="2"/>
        <v>9.2999999999999989</v>
      </c>
      <c r="L94" s="20">
        <v>12</v>
      </c>
      <c r="M94" s="58">
        <f t="shared" si="3"/>
        <v>11806.191756272403</v>
      </c>
      <c r="N94" s="85"/>
      <c r="O94" s="59"/>
      <c r="P94" s="108" t="s">
        <v>85</v>
      </c>
      <c r="Q94" s="55"/>
      <c r="R94" s="109">
        <v>0.32</v>
      </c>
      <c r="S94" s="55"/>
      <c r="T94" s="55"/>
      <c r="U94" s="116">
        <v>0</v>
      </c>
      <c r="V94" s="108"/>
      <c r="W94" s="55"/>
      <c r="X94" s="109">
        <v>0</v>
      </c>
      <c r="Y94" s="129"/>
      <c r="Z94" s="78">
        <v>0</v>
      </c>
    </row>
    <row r="95" spans="1:26" ht="27" customHeight="1">
      <c r="A95" s="32" t="s">
        <v>72</v>
      </c>
      <c r="B95" s="27">
        <v>91</v>
      </c>
      <c r="C95" s="73">
        <v>4</v>
      </c>
      <c r="D95" s="91">
        <v>5040003014369</v>
      </c>
      <c r="E95" s="32" t="s">
        <v>307</v>
      </c>
      <c r="F95" s="28" t="s">
        <v>308</v>
      </c>
      <c r="G95" s="14">
        <v>20</v>
      </c>
      <c r="H95" s="15">
        <v>6817300</v>
      </c>
      <c r="I95" s="16">
        <v>6211</v>
      </c>
      <c r="J95" s="14">
        <v>365</v>
      </c>
      <c r="K95" s="90">
        <f t="shared" si="2"/>
        <v>17.100000000000001</v>
      </c>
      <c r="L95" s="20">
        <v>12</v>
      </c>
      <c r="M95" s="58">
        <f t="shared" si="3"/>
        <v>33222.709551656917</v>
      </c>
      <c r="N95" s="85"/>
      <c r="O95" s="59"/>
      <c r="P95" s="108"/>
      <c r="Q95" s="55"/>
      <c r="R95" s="109">
        <v>0</v>
      </c>
      <c r="S95" s="55"/>
      <c r="T95" s="55"/>
      <c r="U95" s="116">
        <v>0</v>
      </c>
      <c r="V95" s="108"/>
      <c r="W95" s="55"/>
      <c r="X95" s="109">
        <v>0</v>
      </c>
      <c r="Y95" s="129"/>
      <c r="Z95" s="78">
        <v>0</v>
      </c>
    </row>
    <row r="96" spans="1:26" ht="27" customHeight="1">
      <c r="A96" s="32" t="s">
        <v>72</v>
      </c>
      <c r="B96" s="27">
        <v>92</v>
      </c>
      <c r="C96" s="73">
        <v>4</v>
      </c>
      <c r="D96" s="91">
        <v>5040003014369</v>
      </c>
      <c r="E96" s="32" t="s">
        <v>307</v>
      </c>
      <c r="F96" s="28" t="s">
        <v>309</v>
      </c>
      <c r="G96" s="14">
        <v>20</v>
      </c>
      <c r="H96" s="15">
        <v>7010550</v>
      </c>
      <c r="I96" s="16">
        <v>6661</v>
      </c>
      <c r="J96" s="14">
        <v>365</v>
      </c>
      <c r="K96" s="90">
        <f t="shared" si="2"/>
        <v>18.3</v>
      </c>
      <c r="L96" s="20">
        <v>12</v>
      </c>
      <c r="M96" s="58">
        <f t="shared" si="3"/>
        <v>31924.180327868849</v>
      </c>
      <c r="N96" s="85"/>
      <c r="O96" s="59"/>
      <c r="P96" s="108"/>
      <c r="Q96" s="55"/>
      <c r="R96" s="109">
        <v>0</v>
      </c>
      <c r="S96" s="55"/>
      <c r="T96" s="55"/>
      <c r="U96" s="116">
        <v>0</v>
      </c>
      <c r="V96" s="108"/>
      <c r="W96" s="55"/>
      <c r="X96" s="109">
        <v>0</v>
      </c>
      <c r="Y96" s="129"/>
      <c r="Z96" s="78">
        <v>0</v>
      </c>
    </row>
    <row r="97" spans="1:26" ht="27" customHeight="1">
      <c r="A97" s="32" t="s">
        <v>72</v>
      </c>
      <c r="B97" s="27">
        <v>93</v>
      </c>
      <c r="C97" s="73">
        <v>4</v>
      </c>
      <c r="D97" s="91">
        <v>5040003014369</v>
      </c>
      <c r="E97" s="32" t="s">
        <v>307</v>
      </c>
      <c r="F97" s="28" t="s">
        <v>310</v>
      </c>
      <c r="G97" s="14">
        <v>20</v>
      </c>
      <c r="H97" s="15">
        <v>7039550</v>
      </c>
      <c r="I97" s="16">
        <v>5913</v>
      </c>
      <c r="J97" s="14">
        <v>365</v>
      </c>
      <c r="K97" s="90">
        <f t="shared" si="2"/>
        <v>16.2</v>
      </c>
      <c r="L97" s="20">
        <v>12</v>
      </c>
      <c r="M97" s="58">
        <f t="shared" si="3"/>
        <v>36211.676954732517</v>
      </c>
      <c r="N97" s="85"/>
      <c r="O97" s="59"/>
      <c r="P97" s="108"/>
      <c r="Q97" s="55"/>
      <c r="R97" s="109">
        <v>0</v>
      </c>
      <c r="S97" s="55"/>
      <c r="T97" s="55"/>
      <c r="U97" s="116">
        <v>0</v>
      </c>
      <c r="V97" s="108"/>
      <c r="W97" s="55"/>
      <c r="X97" s="109">
        <v>0</v>
      </c>
      <c r="Y97" s="129"/>
      <c r="Z97" s="78">
        <v>0</v>
      </c>
    </row>
    <row r="98" spans="1:26" ht="27" customHeight="1">
      <c r="A98" s="32" t="s">
        <v>72</v>
      </c>
      <c r="B98" s="27">
        <v>94</v>
      </c>
      <c r="C98" s="73">
        <v>4</v>
      </c>
      <c r="D98" s="91">
        <v>9040003014076</v>
      </c>
      <c r="E98" s="32" t="s">
        <v>311</v>
      </c>
      <c r="F98" s="28" t="s">
        <v>312</v>
      </c>
      <c r="G98" s="14">
        <v>20</v>
      </c>
      <c r="H98" s="15">
        <v>1198200</v>
      </c>
      <c r="I98" s="16">
        <v>2162</v>
      </c>
      <c r="J98" s="14">
        <v>240</v>
      </c>
      <c r="K98" s="90">
        <f t="shared" si="2"/>
        <v>9.1</v>
      </c>
      <c r="L98" s="20">
        <v>12</v>
      </c>
      <c r="M98" s="58">
        <f t="shared" si="3"/>
        <v>10972.527472527472</v>
      </c>
      <c r="N98" s="85"/>
      <c r="O98" s="59"/>
      <c r="P98" s="108"/>
      <c r="Q98" s="55"/>
      <c r="R98" s="109">
        <v>0</v>
      </c>
      <c r="S98" s="55"/>
      <c r="T98" s="55"/>
      <c r="U98" s="116">
        <v>0</v>
      </c>
      <c r="V98" s="108"/>
      <c r="W98" s="55"/>
      <c r="X98" s="109">
        <v>0</v>
      </c>
      <c r="Y98" s="129" t="s">
        <v>85</v>
      </c>
      <c r="Z98" s="78">
        <v>0.02</v>
      </c>
    </row>
    <row r="99" spans="1:26" ht="27" customHeight="1">
      <c r="A99" s="32" t="s">
        <v>72</v>
      </c>
      <c r="B99" s="27">
        <v>95</v>
      </c>
      <c r="C99" s="73">
        <v>4</v>
      </c>
      <c r="D99" s="91">
        <v>2040003014578</v>
      </c>
      <c r="E99" s="32" t="s">
        <v>313</v>
      </c>
      <c r="F99" s="28" t="s">
        <v>314</v>
      </c>
      <c r="G99" s="14">
        <v>20</v>
      </c>
      <c r="H99" s="15">
        <v>5893477</v>
      </c>
      <c r="I99" s="16">
        <v>5636</v>
      </c>
      <c r="J99" s="14">
        <v>268</v>
      </c>
      <c r="K99" s="90">
        <f t="shared" si="2"/>
        <v>21.1</v>
      </c>
      <c r="L99" s="20">
        <v>12</v>
      </c>
      <c r="M99" s="58">
        <f t="shared" si="3"/>
        <v>23275.975513428119</v>
      </c>
      <c r="N99" s="85"/>
      <c r="O99" s="59"/>
      <c r="P99" s="108"/>
      <c r="Q99" s="55"/>
      <c r="R99" s="109">
        <v>0</v>
      </c>
      <c r="S99" s="55"/>
      <c r="T99" s="55"/>
      <c r="U99" s="116">
        <v>0</v>
      </c>
      <c r="V99" s="108"/>
      <c r="W99" s="55"/>
      <c r="X99" s="109">
        <v>0</v>
      </c>
      <c r="Y99" s="129"/>
      <c r="Z99" s="78">
        <v>0</v>
      </c>
    </row>
    <row r="100" spans="1:26" ht="27" customHeight="1">
      <c r="A100" s="32" t="s">
        <v>72</v>
      </c>
      <c r="B100" s="27">
        <v>96</v>
      </c>
      <c r="C100" s="73">
        <v>4</v>
      </c>
      <c r="D100" s="91">
        <v>2040003014578</v>
      </c>
      <c r="E100" s="32" t="s">
        <v>313</v>
      </c>
      <c r="F100" s="28" t="s">
        <v>315</v>
      </c>
      <c r="G100" s="14">
        <v>20</v>
      </c>
      <c r="H100" s="15">
        <v>6501053</v>
      </c>
      <c r="I100" s="16">
        <v>6321</v>
      </c>
      <c r="J100" s="14">
        <v>268</v>
      </c>
      <c r="K100" s="90">
        <f t="shared" si="2"/>
        <v>23.6</v>
      </c>
      <c r="L100" s="20">
        <v>12</v>
      </c>
      <c r="M100" s="58">
        <f t="shared" si="3"/>
        <v>22955.695621468927</v>
      </c>
      <c r="N100" s="85"/>
      <c r="O100" s="59"/>
      <c r="P100" s="108"/>
      <c r="Q100" s="55"/>
      <c r="R100" s="109">
        <v>0</v>
      </c>
      <c r="S100" s="55"/>
      <c r="T100" s="55"/>
      <c r="U100" s="116">
        <v>0</v>
      </c>
      <c r="V100" s="108"/>
      <c r="W100" s="55"/>
      <c r="X100" s="109">
        <v>0</v>
      </c>
      <c r="Y100" s="129"/>
      <c r="Z100" s="78">
        <v>0</v>
      </c>
    </row>
    <row r="101" spans="1:26" ht="27" customHeight="1">
      <c r="A101" s="32" t="s">
        <v>72</v>
      </c>
      <c r="B101" s="27">
        <v>97</v>
      </c>
      <c r="C101" s="73">
        <v>4</v>
      </c>
      <c r="D101" s="91">
        <v>3040003014676</v>
      </c>
      <c r="E101" s="32" t="s">
        <v>316</v>
      </c>
      <c r="F101" s="28" t="s">
        <v>317</v>
      </c>
      <c r="G101" s="14">
        <v>20</v>
      </c>
      <c r="H101" s="15">
        <v>2224445</v>
      </c>
      <c r="I101" s="16">
        <v>3460</v>
      </c>
      <c r="J101" s="14">
        <v>269</v>
      </c>
      <c r="K101" s="90">
        <f t="shared" si="2"/>
        <v>12.9</v>
      </c>
      <c r="L101" s="20">
        <v>12</v>
      </c>
      <c r="M101" s="58">
        <f t="shared" si="3"/>
        <v>14369.799741602066</v>
      </c>
      <c r="N101" s="85"/>
      <c r="O101" s="59"/>
      <c r="P101" s="108"/>
      <c r="Q101" s="55"/>
      <c r="R101" s="109">
        <v>0</v>
      </c>
      <c r="S101" s="55"/>
      <c r="T101" s="55"/>
      <c r="U101" s="116">
        <v>0</v>
      </c>
      <c r="V101" s="108"/>
      <c r="W101" s="55"/>
      <c r="X101" s="109">
        <v>0</v>
      </c>
      <c r="Y101" s="129"/>
      <c r="Z101" s="78">
        <v>0</v>
      </c>
    </row>
    <row r="102" spans="1:26" ht="27" customHeight="1">
      <c r="A102" s="32" t="s">
        <v>72</v>
      </c>
      <c r="B102" s="27">
        <v>98</v>
      </c>
      <c r="C102" s="73">
        <v>4</v>
      </c>
      <c r="D102" s="91">
        <v>4040003005708</v>
      </c>
      <c r="E102" s="32" t="s">
        <v>318</v>
      </c>
      <c r="F102" s="28" t="s">
        <v>319</v>
      </c>
      <c r="G102" s="14">
        <v>60</v>
      </c>
      <c r="H102" s="15">
        <v>6268656</v>
      </c>
      <c r="I102" s="16">
        <v>6299</v>
      </c>
      <c r="J102" s="14">
        <v>251</v>
      </c>
      <c r="K102" s="90">
        <f t="shared" si="2"/>
        <v>25.1</v>
      </c>
      <c r="L102" s="20">
        <v>12</v>
      </c>
      <c r="M102" s="58">
        <f t="shared" si="3"/>
        <v>20812.270916334659</v>
      </c>
      <c r="N102" s="85"/>
      <c r="O102" s="59"/>
      <c r="P102" s="108"/>
      <c r="Q102" s="55"/>
      <c r="R102" s="109">
        <v>0</v>
      </c>
      <c r="S102" s="55"/>
      <c r="T102" s="55"/>
      <c r="U102" s="116">
        <v>0</v>
      </c>
      <c r="V102" s="108"/>
      <c r="W102" s="55"/>
      <c r="X102" s="109">
        <v>0</v>
      </c>
      <c r="Y102" s="129"/>
      <c r="Z102" s="78">
        <v>0</v>
      </c>
    </row>
    <row r="103" spans="1:26" ht="27" customHeight="1">
      <c r="A103" s="32" t="s">
        <v>72</v>
      </c>
      <c r="B103" s="27">
        <v>99</v>
      </c>
      <c r="C103" s="73">
        <v>1</v>
      </c>
      <c r="D103" s="91">
        <v>4040005010648</v>
      </c>
      <c r="E103" s="32" t="s">
        <v>320</v>
      </c>
      <c r="F103" s="28" t="s">
        <v>321</v>
      </c>
      <c r="G103" s="14">
        <v>50</v>
      </c>
      <c r="H103" s="15">
        <v>4047713</v>
      </c>
      <c r="I103" s="16">
        <v>6235</v>
      </c>
      <c r="J103" s="14">
        <v>242</v>
      </c>
      <c r="K103" s="90">
        <f t="shared" si="2"/>
        <v>25.8</v>
      </c>
      <c r="L103" s="20">
        <v>12</v>
      </c>
      <c r="M103" s="58">
        <f t="shared" si="3"/>
        <v>13074.008397932817</v>
      </c>
      <c r="N103" s="85"/>
      <c r="O103" s="59"/>
      <c r="P103" s="108"/>
      <c r="Q103" s="55"/>
      <c r="R103" s="109">
        <v>0</v>
      </c>
      <c r="S103" s="55"/>
      <c r="T103" s="55"/>
      <c r="U103" s="116">
        <v>0</v>
      </c>
      <c r="V103" s="108"/>
      <c r="W103" s="55"/>
      <c r="X103" s="109">
        <v>0</v>
      </c>
      <c r="Y103" s="129"/>
      <c r="Z103" s="78">
        <v>0</v>
      </c>
    </row>
    <row r="104" spans="1:26" ht="27" customHeight="1">
      <c r="A104" s="32" t="s">
        <v>72</v>
      </c>
      <c r="B104" s="27">
        <v>100</v>
      </c>
      <c r="C104" s="73">
        <v>6</v>
      </c>
      <c r="D104" s="91">
        <v>6000020122033</v>
      </c>
      <c r="E104" s="32" t="s">
        <v>322</v>
      </c>
      <c r="F104" s="28" t="s">
        <v>323</v>
      </c>
      <c r="G104" s="14">
        <v>10</v>
      </c>
      <c r="H104" s="15">
        <v>1531790</v>
      </c>
      <c r="I104" s="16">
        <v>1651</v>
      </c>
      <c r="J104" s="14">
        <v>239</v>
      </c>
      <c r="K104" s="90">
        <f t="shared" si="2"/>
        <v>7</v>
      </c>
      <c r="L104" s="20">
        <v>12</v>
      </c>
      <c r="M104" s="58">
        <f t="shared" si="3"/>
        <v>18235.59523809524</v>
      </c>
      <c r="N104" s="85"/>
      <c r="O104" s="59"/>
      <c r="P104" s="108"/>
      <c r="Q104" s="55"/>
      <c r="R104" s="109">
        <v>0</v>
      </c>
      <c r="S104" s="55"/>
      <c r="T104" s="55"/>
      <c r="U104" s="116">
        <v>0</v>
      </c>
      <c r="V104" s="108"/>
      <c r="W104" s="55"/>
      <c r="X104" s="109">
        <v>0</v>
      </c>
      <c r="Y104" s="129"/>
      <c r="Z104" s="78">
        <v>0</v>
      </c>
    </row>
    <row r="105" spans="1:26" ht="27" customHeight="1">
      <c r="A105" s="32" t="s">
        <v>72</v>
      </c>
      <c r="B105" s="27">
        <v>101</v>
      </c>
      <c r="C105" s="73">
        <v>4</v>
      </c>
      <c r="D105" s="91">
        <v>7340001022382</v>
      </c>
      <c r="E105" s="32" t="s">
        <v>324</v>
      </c>
      <c r="F105" s="28" t="s">
        <v>325</v>
      </c>
      <c r="G105" s="14">
        <v>20</v>
      </c>
      <c r="H105" s="15">
        <v>10330800</v>
      </c>
      <c r="I105" s="16">
        <v>5805</v>
      </c>
      <c r="J105" s="14">
        <v>309</v>
      </c>
      <c r="K105" s="90">
        <f t="shared" si="2"/>
        <v>18.8</v>
      </c>
      <c r="L105" s="20">
        <v>12</v>
      </c>
      <c r="M105" s="58">
        <f t="shared" si="3"/>
        <v>45792.553191489358</v>
      </c>
      <c r="N105" s="85"/>
      <c r="O105" s="59"/>
      <c r="P105" s="108"/>
      <c r="Q105" s="55"/>
      <c r="R105" s="109">
        <v>0</v>
      </c>
      <c r="S105" s="55"/>
      <c r="T105" s="55"/>
      <c r="U105" s="116">
        <v>0</v>
      </c>
      <c r="V105" s="108"/>
      <c r="W105" s="55"/>
      <c r="X105" s="109">
        <v>0</v>
      </c>
      <c r="Y105" s="129" t="s">
        <v>85</v>
      </c>
      <c r="Z105" s="78">
        <v>0.222</v>
      </c>
    </row>
    <row r="106" spans="1:26" ht="27" customHeight="1">
      <c r="A106" s="32" t="s">
        <v>72</v>
      </c>
      <c r="B106" s="27">
        <v>102</v>
      </c>
      <c r="C106" s="73">
        <v>2</v>
      </c>
      <c r="D106" s="91">
        <v>6011605000477</v>
      </c>
      <c r="E106" s="32" t="s">
        <v>326</v>
      </c>
      <c r="F106" s="28" t="s">
        <v>327</v>
      </c>
      <c r="G106" s="14">
        <v>20</v>
      </c>
      <c r="H106" s="15">
        <v>4139110</v>
      </c>
      <c r="I106" s="16">
        <v>3220</v>
      </c>
      <c r="J106" s="14">
        <v>242</v>
      </c>
      <c r="K106" s="90">
        <f t="shared" si="2"/>
        <v>13.4</v>
      </c>
      <c r="L106" s="20">
        <v>12</v>
      </c>
      <c r="M106" s="58">
        <f t="shared" si="3"/>
        <v>25740.733830845769</v>
      </c>
      <c r="N106" s="85"/>
      <c r="O106" s="59"/>
      <c r="P106" s="108"/>
      <c r="Q106" s="55"/>
      <c r="R106" s="109">
        <v>0</v>
      </c>
      <c r="S106" s="55"/>
      <c r="T106" s="55"/>
      <c r="U106" s="116">
        <v>0</v>
      </c>
      <c r="V106" s="108"/>
      <c r="W106" s="55"/>
      <c r="X106" s="109">
        <v>0</v>
      </c>
      <c r="Y106" s="129"/>
      <c r="Z106" s="78">
        <v>0</v>
      </c>
    </row>
    <row r="107" spans="1:26" ht="27" customHeight="1">
      <c r="A107" s="32" t="s">
        <v>72</v>
      </c>
      <c r="B107" s="27">
        <v>103</v>
      </c>
      <c r="C107" s="73">
        <v>2</v>
      </c>
      <c r="D107" s="91">
        <v>9040005003052</v>
      </c>
      <c r="E107" s="32" t="s">
        <v>328</v>
      </c>
      <c r="F107" s="28" t="s">
        <v>329</v>
      </c>
      <c r="G107" s="14">
        <v>10</v>
      </c>
      <c r="H107" s="15">
        <v>1278320</v>
      </c>
      <c r="I107" s="16">
        <v>2436</v>
      </c>
      <c r="J107" s="14">
        <v>269</v>
      </c>
      <c r="K107" s="90">
        <f t="shared" si="2"/>
        <v>9.1</v>
      </c>
      <c r="L107" s="20">
        <v>12</v>
      </c>
      <c r="M107" s="58">
        <f t="shared" si="3"/>
        <v>11706.227106227108</v>
      </c>
      <c r="N107" s="85"/>
      <c r="O107" s="59"/>
      <c r="P107" s="108"/>
      <c r="Q107" s="55"/>
      <c r="R107" s="109">
        <v>0</v>
      </c>
      <c r="S107" s="55"/>
      <c r="T107" s="55"/>
      <c r="U107" s="116">
        <v>0</v>
      </c>
      <c r="V107" s="108"/>
      <c r="W107" s="55"/>
      <c r="X107" s="109">
        <v>0</v>
      </c>
      <c r="Y107" s="129"/>
      <c r="Z107" s="78">
        <v>0</v>
      </c>
    </row>
    <row r="108" spans="1:26" ht="27" customHeight="1">
      <c r="A108" s="32" t="s">
        <v>72</v>
      </c>
      <c r="B108" s="27">
        <v>104</v>
      </c>
      <c r="C108" s="73">
        <v>2</v>
      </c>
      <c r="D108" s="91">
        <v>2040005014485</v>
      </c>
      <c r="E108" s="32" t="s">
        <v>330</v>
      </c>
      <c r="F108" s="28" t="s">
        <v>331</v>
      </c>
      <c r="G108" s="14">
        <v>14</v>
      </c>
      <c r="H108" s="15">
        <v>1115552</v>
      </c>
      <c r="I108" s="16">
        <v>2147</v>
      </c>
      <c r="J108" s="14">
        <v>243</v>
      </c>
      <c r="K108" s="90">
        <f t="shared" si="2"/>
        <v>8.9</v>
      </c>
      <c r="L108" s="20">
        <v>12</v>
      </c>
      <c r="M108" s="58">
        <f t="shared" si="3"/>
        <v>10445.243445692884</v>
      </c>
      <c r="N108" s="85"/>
      <c r="O108" s="59"/>
      <c r="P108" s="108"/>
      <c r="Q108" s="55"/>
      <c r="R108" s="109">
        <v>0</v>
      </c>
      <c r="S108" s="55"/>
      <c r="T108" s="55"/>
      <c r="U108" s="116">
        <v>0</v>
      </c>
      <c r="V108" s="108"/>
      <c r="W108" s="55"/>
      <c r="X108" s="109">
        <v>0</v>
      </c>
      <c r="Y108" s="129"/>
      <c r="Z108" s="78">
        <v>0</v>
      </c>
    </row>
    <row r="109" spans="1:26" ht="27" customHeight="1">
      <c r="A109" s="32" t="s">
        <v>72</v>
      </c>
      <c r="B109" s="27">
        <v>105</v>
      </c>
      <c r="C109" s="73">
        <v>2</v>
      </c>
      <c r="D109" s="91">
        <v>4040005009087</v>
      </c>
      <c r="E109" s="32" t="s">
        <v>332</v>
      </c>
      <c r="F109" s="28" t="s">
        <v>333</v>
      </c>
      <c r="G109" s="14">
        <v>10</v>
      </c>
      <c r="H109" s="15">
        <v>1972220</v>
      </c>
      <c r="I109" s="16">
        <v>1453</v>
      </c>
      <c r="J109" s="14">
        <v>357</v>
      </c>
      <c r="K109" s="90">
        <f t="shared" si="2"/>
        <v>4.0999999999999996</v>
      </c>
      <c r="L109" s="20">
        <v>12</v>
      </c>
      <c r="M109" s="58">
        <f t="shared" si="3"/>
        <v>40085.772357723581</v>
      </c>
      <c r="N109" s="85"/>
      <c r="O109" s="59"/>
      <c r="P109" s="108"/>
      <c r="Q109" s="55"/>
      <c r="R109" s="109">
        <v>0</v>
      </c>
      <c r="S109" s="55"/>
      <c r="T109" s="55"/>
      <c r="U109" s="116">
        <v>0</v>
      </c>
      <c r="V109" s="108"/>
      <c r="W109" s="55"/>
      <c r="X109" s="109">
        <v>0</v>
      </c>
      <c r="Y109" s="129"/>
      <c r="Z109" s="78">
        <v>0</v>
      </c>
    </row>
    <row r="110" spans="1:26" ht="27" customHeight="1">
      <c r="A110" s="32" t="s">
        <v>72</v>
      </c>
      <c r="B110" s="27">
        <v>106</v>
      </c>
      <c r="C110" s="73">
        <v>2</v>
      </c>
      <c r="D110" s="91">
        <v>4040005009087</v>
      </c>
      <c r="E110" s="32" t="s">
        <v>332</v>
      </c>
      <c r="F110" s="28" t="s">
        <v>334</v>
      </c>
      <c r="G110" s="14">
        <v>10</v>
      </c>
      <c r="H110" s="15">
        <v>1950000</v>
      </c>
      <c r="I110" s="16">
        <v>2439</v>
      </c>
      <c r="J110" s="14">
        <v>278</v>
      </c>
      <c r="K110" s="90">
        <f t="shared" si="2"/>
        <v>8.7999999999999989</v>
      </c>
      <c r="L110" s="20">
        <v>12</v>
      </c>
      <c r="M110" s="58">
        <f t="shared" si="3"/>
        <v>18465.909090909092</v>
      </c>
      <c r="N110" s="85"/>
      <c r="O110" s="59"/>
      <c r="P110" s="108"/>
      <c r="Q110" s="55"/>
      <c r="R110" s="109">
        <v>0</v>
      </c>
      <c r="S110" s="55"/>
      <c r="T110" s="55"/>
      <c r="U110" s="116">
        <v>0</v>
      </c>
      <c r="V110" s="108"/>
      <c r="W110" s="55"/>
      <c r="X110" s="109">
        <v>0</v>
      </c>
      <c r="Y110" s="129"/>
      <c r="Z110" s="78">
        <v>0</v>
      </c>
    </row>
    <row r="111" spans="1:26" ht="27" customHeight="1">
      <c r="A111" s="32" t="s">
        <v>72</v>
      </c>
      <c r="B111" s="27">
        <v>107</v>
      </c>
      <c r="C111" s="73">
        <v>2</v>
      </c>
      <c r="D111" s="91">
        <v>4040005009087</v>
      </c>
      <c r="E111" s="32" t="s">
        <v>332</v>
      </c>
      <c r="F111" s="28" t="s">
        <v>335</v>
      </c>
      <c r="G111" s="14">
        <v>10</v>
      </c>
      <c r="H111" s="15">
        <v>2768063</v>
      </c>
      <c r="I111" s="16">
        <v>3150</v>
      </c>
      <c r="J111" s="14">
        <v>344</v>
      </c>
      <c r="K111" s="90">
        <f t="shared" si="2"/>
        <v>9.1999999999999993</v>
      </c>
      <c r="L111" s="20">
        <v>12</v>
      </c>
      <c r="M111" s="58">
        <f t="shared" si="3"/>
        <v>25073.034420289856</v>
      </c>
      <c r="N111" s="85"/>
      <c r="O111" s="59"/>
      <c r="P111" s="108"/>
      <c r="Q111" s="55"/>
      <c r="R111" s="109">
        <v>0</v>
      </c>
      <c r="S111" s="55"/>
      <c r="T111" s="55"/>
      <c r="U111" s="116">
        <v>0</v>
      </c>
      <c r="V111" s="108"/>
      <c r="W111" s="55"/>
      <c r="X111" s="109">
        <v>0</v>
      </c>
      <c r="Y111" s="129" t="s">
        <v>85</v>
      </c>
      <c r="Z111" s="78">
        <v>0.4</v>
      </c>
    </row>
    <row r="112" spans="1:26" ht="27" customHeight="1">
      <c r="A112" s="32" t="s">
        <v>72</v>
      </c>
      <c r="B112" s="27">
        <v>108</v>
      </c>
      <c r="C112" s="73">
        <v>2</v>
      </c>
      <c r="D112" s="91">
        <v>4040005009087</v>
      </c>
      <c r="E112" s="32" t="s">
        <v>332</v>
      </c>
      <c r="F112" s="28" t="s">
        <v>336</v>
      </c>
      <c r="G112" s="14">
        <v>10</v>
      </c>
      <c r="H112" s="15">
        <v>2202185</v>
      </c>
      <c r="I112" s="16">
        <v>2584</v>
      </c>
      <c r="J112" s="14">
        <v>281</v>
      </c>
      <c r="K112" s="90">
        <f t="shared" si="2"/>
        <v>9.1999999999999993</v>
      </c>
      <c r="L112" s="20">
        <v>12</v>
      </c>
      <c r="M112" s="58">
        <f t="shared" si="3"/>
        <v>19947.327898550724</v>
      </c>
      <c r="N112" s="85"/>
      <c r="O112" s="59"/>
      <c r="P112" s="108"/>
      <c r="Q112" s="55"/>
      <c r="R112" s="109">
        <v>0</v>
      </c>
      <c r="S112" s="55"/>
      <c r="T112" s="55"/>
      <c r="U112" s="116">
        <v>0</v>
      </c>
      <c r="V112" s="108"/>
      <c r="W112" s="55"/>
      <c r="X112" s="109">
        <v>0</v>
      </c>
      <c r="Y112" s="129"/>
      <c r="Z112" s="78">
        <v>0</v>
      </c>
    </row>
    <row r="113" spans="1:26" ht="27" customHeight="1">
      <c r="A113" s="32" t="s">
        <v>72</v>
      </c>
      <c r="B113" s="27">
        <v>109</v>
      </c>
      <c r="C113" s="73">
        <v>2</v>
      </c>
      <c r="D113" s="91">
        <v>4040005009087</v>
      </c>
      <c r="E113" s="32" t="s">
        <v>332</v>
      </c>
      <c r="F113" s="28" t="s">
        <v>337</v>
      </c>
      <c r="G113" s="14">
        <v>30</v>
      </c>
      <c r="H113" s="15">
        <v>5230178</v>
      </c>
      <c r="I113" s="16">
        <v>7348</v>
      </c>
      <c r="J113" s="14">
        <v>269</v>
      </c>
      <c r="K113" s="90">
        <f t="shared" si="2"/>
        <v>27.400000000000002</v>
      </c>
      <c r="L113" s="20">
        <v>12</v>
      </c>
      <c r="M113" s="58">
        <f t="shared" si="3"/>
        <v>15906.867396593674</v>
      </c>
      <c r="N113" s="85"/>
      <c r="O113" s="59"/>
      <c r="P113" s="108"/>
      <c r="Q113" s="55"/>
      <c r="R113" s="109">
        <v>0</v>
      </c>
      <c r="S113" s="55"/>
      <c r="T113" s="55"/>
      <c r="U113" s="116">
        <v>0</v>
      </c>
      <c r="V113" s="108"/>
      <c r="W113" s="55"/>
      <c r="X113" s="109">
        <v>0</v>
      </c>
      <c r="Y113" s="129"/>
      <c r="Z113" s="78">
        <v>0</v>
      </c>
    </row>
    <row r="114" spans="1:26" ht="27" customHeight="1">
      <c r="A114" s="32" t="s">
        <v>72</v>
      </c>
      <c r="B114" s="27">
        <v>110</v>
      </c>
      <c r="C114" s="73">
        <v>2</v>
      </c>
      <c r="D114" s="91">
        <v>5040005002446</v>
      </c>
      <c r="E114" s="32" t="s">
        <v>338</v>
      </c>
      <c r="F114" s="28" t="s">
        <v>339</v>
      </c>
      <c r="G114" s="14">
        <v>30</v>
      </c>
      <c r="H114" s="15">
        <v>16508640</v>
      </c>
      <c r="I114" s="16">
        <v>7280</v>
      </c>
      <c r="J114" s="14">
        <v>239</v>
      </c>
      <c r="K114" s="90">
        <f t="shared" si="2"/>
        <v>30.5</v>
      </c>
      <c r="L114" s="20">
        <v>12</v>
      </c>
      <c r="M114" s="58">
        <f t="shared" si="3"/>
        <v>45105.573770491806</v>
      </c>
      <c r="N114" s="85"/>
      <c r="O114" s="59"/>
      <c r="P114" s="108"/>
      <c r="Q114" s="55"/>
      <c r="R114" s="109">
        <v>0</v>
      </c>
      <c r="S114" s="55"/>
      <c r="T114" s="55"/>
      <c r="U114" s="116">
        <v>0</v>
      </c>
      <c r="V114" s="108"/>
      <c r="W114" s="55"/>
      <c r="X114" s="109">
        <v>0</v>
      </c>
      <c r="Y114" s="129"/>
      <c r="Z114" s="78">
        <v>0</v>
      </c>
    </row>
    <row r="115" spans="1:26" ht="27" customHeight="1">
      <c r="A115" s="32" t="s">
        <v>72</v>
      </c>
      <c r="B115" s="27">
        <v>111</v>
      </c>
      <c r="C115" s="73">
        <v>2</v>
      </c>
      <c r="D115" s="91">
        <v>2040005008743</v>
      </c>
      <c r="E115" s="32" t="s">
        <v>340</v>
      </c>
      <c r="F115" s="28" t="s">
        <v>341</v>
      </c>
      <c r="G115" s="14">
        <v>20</v>
      </c>
      <c r="H115" s="15">
        <v>3235854</v>
      </c>
      <c r="I115" s="16">
        <v>4451</v>
      </c>
      <c r="J115" s="14">
        <v>266</v>
      </c>
      <c r="K115" s="90">
        <f t="shared" si="2"/>
        <v>16.8</v>
      </c>
      <c r="L115" s="20">
        <v>12</v>
      </c>
      <c r="M115" s="58">
        <f t="shared" si="3"/>
        <v>16050.863095238094</v>
      </c>
      <c r="N115" s="85"/>
      <c r="O115" s="59"/>
      <c r="P115" s="108"/>
      <c r="Q115" s="55"/>
      <c r="R115" s="109">
        <v>0</v>
      </c>
      <c r="S115" s="55"/>
      <c r="T115" s="55"/>
      <c r="U115" s="116">
        <v>0</v>
      </c>
      <c r="V115" s="108"/>
      <c r="W115" s="55"/>
      <c r="X115" s="109">
        <v>0</v>
      </c>
      <c r="Y115" s="129"/>
      <c r="Z115" s="78">
        <v>0</v>
      </c>
    </row>
    <row r="116" spans="1:26" ht="27" customHeight="1">
      <c r="A116" s="32" t="s">
        <v>72</v>
      </c>
      <c r="B116" s="27">
        <v>112</v>
      </c>
      <c r="C116" s="73">
        <v>2</v>
      </c>
      <c r="D116" s="91">
        <v>2040005004593</v>
      </c>
      <c r="E116" s="32" t="s">
        <v>342</v>
      </c>
      <c r="F116" s="28" t="s">
        <v>343</v>
      </c>
      <c r="G116" s="14">
        <v>30</v>
      </c>
      <c r="H116" s="15">
        <v>6665789</v>
      </c>
      <c r="I116" s="16">
        <v>6046</v>
      </c>
      <c r="J116" s="14">
        <v>251</v>
      </c>
      <c r="K116" s="90">
        <f t="shared" si="2"/>
        <v>24.1</v>
      </c>
      <c r="L116" s="20">
        <v>12</v>
      </c>
      <c r="M116" s="58">
        <f t="shared" si="3"/>
        <v>23049.062932226832</v>
      </c>
      <c r="N116" s="85"/>
      <c r="O116" s="59"/>
      <c r="P116" s="108"/>
      <c r="Q116" s="55"/>
      <c r="R116" s="109">
        <v>0</v>
      </c>
      <c r="S116" s="55"/>
      <c r="T116" s="55"/>
      <c r="U116" s="116">
        <v>0</v>
      </c>
      <c r="V116" s="108"/>
      <c r="W116" s="55"/>
      <c r="X116" s="109">
        <v>0</v>
      </c>
      <c r="Y116" s="129"/>
      <c r="Z116" s="78">
        <v>0</v>
      </c>
    </row>
    <row r="117" spans="1:26" ht="27" customHeight="1">
      <c r="A117" s="32" t="s">
        <v>72</v>
      </c>
      <c r="B117" s="27">
        <v>113</v>
      </c>
      <c r="C117" s="73">
        <v>2</v>
      </c>
      <c r="D117" s="91">
        <v>2040005004593</v>
      </c>
      <c r="E117" s="32" t="s">
        <v>342</v>
      </c>
      <c r="F117" s="28" t="s">
        <v>344</v>
      </c>
      <c r="G117" s="14">
        <v>30</v>
      </c>
      <c r="H117" s="15">
        <v>4677818</v>
      </c>
      <c r="I117" s="16">
        <v>5358</v>
      </c>
      <c r="J117" s="14">
        <v>243</v>
      </c>
      <c r="K117" s="90">
        <f t="shared" si="2"/>
        <v>22.1</v>
      </c>
      <c r="L117" s="20">
        <v>12</v>
      </c>
      <c r="M117" s="58">
        <f t="shared" si="3"/>
        <v>17638.831070889893</v>
      </c>
      <c r="N117" s="85"/>
      <c r="O117" s="59"/>
      <c r="P117" s="108"/>
      <c r="Q117" s="55"/>
      <c r="R117" s="109">
        <v>0</v>
      </c>
      <c r="S117" s="55"/>
      <c r="T117" s="55"/>
      <c r="U117" s="116">
        <v>0</v>
      </c>
      <c r="V117" s="108"/>
      <c r="W117" s="55"/>
      <c r="X117" s="109">
        <v>0</v>
      </c>
      <c r="Y117" s="129"/>
      <c r="Z117" s="78">
        <v>0</v>
      </c>
    </row>
    <row r="118" spans="1:26" ht="27" customHeight="1">
      <c r="A118" s="32" t="s">
        <v>72</v>
      </c>
      <c r="B118" s="27">
        <v>114</v>
      </c>
      <c r="C118" s="73">
        <v>2</v>
      </c>
      <c r="D118" s="91">
        <v>2040005004593</v>
      </c>
      <c r="E118" s="32" t="s">
        <v>342</v>
      </c>
      <c r="F118" s="28" t="s">
        <v>345</v>
      </c>
      <c r="G118" s="14">
        <v>20</v>
      </c>
      <c r="H118" s="15">
        <v>2699144</v>
      </c>
      <c r="I118" s="16">
        <v>4702</v>
      </c>
      <c r="J118" s="14">
        <v>247</v>
      </c>
      <c r="K118" s="90">
        <f t="shared" si="2"/>
        <v>19.100000000000001</v>
      </c>
      <c r="L118" s="20">
        <v>12</v>
      </c>
      <c r="M118" s="58">
        <f t="shared" si="3"/>
        <v>11776.369982547993</v>
      </c>
      <c r="N118" s="85"/>
      <c r="O118" s="59"/>
      <c r="P118" s="108"/>
      <c r="Q118" s="55"/>
      <c r="R118" s="109">
        <v>0</v>
      </c>
      <c r="S118" s="55"/>
      <c r="T118" s="55"/>
      <c r="U118" s="116">
        <v>0</v>
      </c>
      <c r="V118" s="108"/>
      <c r="W118" s="55"/>
      <c r="X118" s="109">
        <v>0</v>
      </c>
      <c r="Y118" s="129"/>
      <c r="Z118" s="78">
        <v>0</v>
      </c>
    </row>
    <row r="119" spans="1:26" ht="27" customHeight="1">
      <c r="A119" s="32" t="s">
        <v>72</v>
      </c>
      <c r="B119" s="27">
        <v>115</v>
      </c>
      <c r="C119" s="73">
        <v>2</v>
      </c>
      <c r="D119" s="91">
        <v>1040005021111</v>
      </c>
      <c r="E119" s="32" t="s">
        <v>346</v>
      </c>
      <c r="F119" s="28" t="s">
        <v>347</v>
      </c>
      <c r="G119" s="14">
        <v>34</v>
      </c>
      <c r="H119" s="15">
        <v>4572867</v>
      </c>
      <c r="I119" s="16">
        <v>5732</v>
      </c>
      <c r="J119" s="14">
        <v>255</v>
      </c>
      <c r="K119" s="90">
        <f t="shared" si="2"/>
        <v>22.5</v>
      </c>
      <c r="L119" s="20">
        <v>12</v>
      </c>
      <c r="M119" s="58">
        <f t="shared" si="3"/>
        <v>16936.544444444444</v>
      </c>
      <c r="N119" s="85"/>
      <c r="O119" s="59"/>
      <c r="P119" s="108" t="s">
        <v>85</v>
      </c>
      <c r="Q119" s="55"/>
      <c r="R119" s="109">
        <v>0.02</v>
      </c>
      <c r="S119" s="55"/>
      <c r="T119" s="55"/>
      <c r="U119" s="116">
        <v>0</v>
      </c>
      <c r="V119" s="108"/>
      <c r="W119" s="55"/>
      <c r="X119" s="109">
        <v>0</v>
      </c>
      <c r="Y119" s="129"/>
      <c r="Z119" s="78">
        <v>0</v>
      </c>
    </row>
    <row r="120" spans="1:26" ht="27" customHeight="1">
      <c r="A120" s="32" t="s">
        <v>72</v>
      </c>
      <c r="B120" s="27">
        <v>116</v>
      </c>
      <c r="C120" s="73">
        <v>2</v>
      </c>
      <c r="D120" s="91">
        <v>1040005021111</v>
      </c>
      <c r="E120" s="32" t="s">
        <v>346</v>
      </c>
      <c r="F120" s="28" t="s">
        <v>348</v>
      </c>
      <c r="G120" s="14">
        <v>20</v>
      </c>
      <c r="H120" s="15">
        <v>4646898</v>
      </c>
      <c r="I120" s="16">
        <v>4861</v>
      </c>
      <c r="J120" s="14">
        <v>252</v>
      </c>
      <c r="K120" s="90">
        <f t="shared" si="2"/>
        <v>19.3</v>
      </c>
      <c r="L120" s="20">
        <v>12</v>
      </c>
      <c r="M120" s="58">
        <f t="shared" si="3"/>
        <v>20064.326424870465</v>
      </c>
      <c r="N120" s="85"/>
      <c r="O120" s="59"/>
      <c r="P120" s="108" t="s">
        <v>85</v>
      </c>
      <c r="Q120" s="55"/>
      <c r="R120" s="109">
        <v>0.01</v>
      </c>
      <c r="S120" s="55"/>
      <c r="T120" s="55"/>
      <c r="U120" s="116">
        <v>0</v>
      </c>
      <c r="V120" s="108"/>
      <c r="W120" s="55"/>
      <c r="X120" s="109">
        <v>0</v>
      </c>
      <c r="Y120" s="129" t="s">
        <v>85</v>
      </c>
      <c r="Z120" s="78">
        <v>0.06</v>
      </c>
    </row>
    <row r="121" spans="1:26" ht="27" customHeight="1">
      <c r="A121" s="32" t="s">
        <v>72</v>
      </c>
      <c r="B121" s="27">
        <v>117</v>
      </c>
      <c r="C121" s="73">
        <v>2</v>
      </c>
      <c r="D121" s="91">
        <v>5040005019580</v>
      </c>
      <c r="E121" s="32" t="s">
        <v>349</v>
      </c>
      <c r="F121" s="28" t="s">
        <v>350</v>
      </c>
      <c r="G121" s="14">
        <v>38</v>
      </c>
      <c r="H121" s="15">
        <v>6985923</v>
      </c>
      <c r="I121" s="16">
        <v>6364</v>
      </c>
      <c r="J121" s="14">
        <v>240</v>
      </c>
      <c r="K121" s="90">
        <f t="shared" si="2"/>
        <v>26.6</v>
      </c>
      <c r="L121" s="20">
        <v>12</v>
      </c>
      <c r="M121" s="58">
        <f t="shared" si="3"/>
        <v>21885.723684210523</v>
      </c>
      <c r="N121" s="85"/>
      <c r="O121" s="59"/>
      <c r="P121" s="108"/>
      <c r="Q121" s="55"/>
      <c r="R121" s="109">
        <v>0</v>
      </c>
      <c r="S121" s="55"/>
      <c r="T121" s="55"/>
      <c r="U121" s="116">
        <v>0</v>
      </c>
      <c r="V121" s="108"/>
      <c r="W121" s="55"/>
      <c r="X121" s="109">
        <v>0</v>
      </c>
      <c r="Y121" s="129"/>
      <c r="Z121" s="78">
        <v>0</v>
      </c>
    </row>
    <row r="122" spans="1:26" ht="27" customHeight="1">
      <c r="A122" s="32" t="s">
        <v>72</v>
      </c>
      <c r="B122" s="27">
        <v>118</v>
      </c>
      <c r="C122" s="73">
        <v>2</v>
      </c>
      <c r="D122" s="91">
        <v>9040005001502</v>
      </c>
      <c r="E122" s="32" t="s">
        <v>351</v>
      </c>
      <c r="F122" s="28" t="s">
        <v>352</v>
      </c>
      <c r="G122" s="14">
        <v>20</v>
      </c>
      <c r="H122" s="15">
        <v>2166300</v>
      </c>
      <c r="I122" s="16">
        <v>3435</v>
      </c>
      <c r="J122" s="14">
        <v>256</v>
      </c>
      <c r="K122" s="90">
        <f t="shared" si="2"/>
        <v>13.5</v>
      </c>
      <c r="L122" s="20">
        <v>12</v>
      </c>
      <c r="M122" s="58">
        <f t="shared" si="3"/>
        <v>13372.222222222221</v>
      </c>
      <c r="N122" s="85"/>
      <c r="O122" s="59"/>
      <c r="P122" s="108"/>
      <c r="Q122" s="55"/>
      <c r="R122" s="109">
        <v>0</v>
      </c>
      <c r="S122" s="55"/>
      <c r="T122" s="55"/>
      <c r="U122" s="116">
        <v>0</v>
      </c>
      <c r="V122" s="108"/>
      <c r="W122" s="55"/>
      <c r="X122" s="109">
        <v>0</v>
      </c>
      <c r="Y122" s="129"/>
      <c r="Z122" s="78">
        <v>0</v>
      </c>
    </row>
    <row r="123" spans="1:26" ht="27" customHeight="1">
      <c r="A123" s="32" t="s">
        <v>72</v>
      </c>
      <c r="B123" s="27">
        <v>119</v>
      </c>
      <c r="C123" s="73">
        <v>2</v>
      </c>
      <c r="D123" s="91">
        <v>8040005009083</v>
      </c>
      <c r="E123" s="32" t="s">
        <v>353</v>
      </c>
      <c r="F123" s="28" t="s">
        <v>354</v>
      </c>
      <c r="G123" s="14">
        <v>20</v>
      </c>
      <c r="H123" s="15">
        <v>1883180</v>
      </c>
      <c r="I123" s="16">
        <v>4019</v>
      </c>
      <c r="J123" s="14">
        <v>257</v>
      </c>
      <c r="K123" s="90">
        <f t="shared" si="2"/>
        <v>15.7</v>
      </c>
      <c r="L123" s="20">
        <v>12</v>
      </c>
      <c r="M123" s="58">
        <f t="shared" si="3"/>
        <v>9995.6475583864121</v>
      </c>
      <c r="N123" s="85"/>
      <c r="O123" s="59"/>
      <c r="P123" s="108"/>
      <c r="Q123" s="55"/>
      <c r="R123" s="109">
        <v>0</v>
      </c>
      <c r="S123" s="55"/>
      <c r="T123" s="55"/>
      <c r="U123" s="116">
        <v>0</v>
      </c>
      <c r="V123" s="108"/>
      <c r="W123" s="55"/>
      <c r="X123" s="109">
        <v>0</v>
      </c>
      <c r="Y123" s="129"/>
      <c r="Z123" s="78">
        <v>0</v>
      </c>
    </row>
    <row r="124" spans="1:26" ht="27" customHeight="1">
      <c r="A124" s="32" t="s">
        <v>72</v>
      </c>
      <c r="B124" s="27">
        <v>120</v>
      </c>
      <c r="C124" s="73">
        <v>2</v>
      </c>
      <c r="D124" s="91">
        <v>2040005003050</v>
      </c>
      <c r="E124" s="32" t="s">
        <v>355</v>
      </c>
      <c r="F124" s="28" t="s">
        <v>356</v>
      </c>
      <c r="G124" s="14">
        <v>25</v>
      </c>
      <c r="H124" s="15">
        <v>5255367</v>
      </c>
      <c r="I124" s="16">
        <v>5235</v>
      </c>
      <c r="J124" s="14">
        <v>265</v>
      </c>
      <c r="K124" s="90">
        <f t="shared" si="2"/>
        <v>19.8</v>
      </c>
      <c r="L124" s="20">
        <v>12</v>
      </c>
      <c r="M124" s="58">
        <f t="shared" si="3"/>
        <v>22118.547979797979</v>
      </c>
      <c r="N124" s="85"/>
      <c r="O124" s="59"/>
      <c r="P124" s="108"/>
      <c r="Q124" s="55"/>
      <c r="R124" s="109">
        <v>0</v>
      </c>
      <c r="S124" s="55"/>
      <c r="T124" s="55"/>
      <c r="U124" s="116">
        <v>0</v>
      </c>
      <c r="V124" s="108"/>
      <c r="W124" s="55"/>
      <c r="X124" s="109">
        <v>0</v>
      </c>
      <c r="Y124" s="129"/>
      <c r="Z124" s="78">
        <v>0</v>
      </c>
    </row>
    <row r="125" spans="1:26" ht="27" customHeight="1">
      <c r="A125" s="32" t="s">
        <v>72</v>
      </c>
      <c r="B125" s="27">
        <v>121</v>
      </c>
      <c r="C125" s="73">
        <v>2</v>
      </c>
      <c r="D125" s="91">
        <v>2040005008140</v>
      </c>
      <c r="E125" s="32" t="s">
        <v>357</v>
      </c>
      <c r="F125" s="28" t="s">
        <v>358</v>
      </c>
      <c r="G125" s="14">
        <v>20</v>
      </c>
      <c r="H125" s="15">
        <v>3110638</v>
      </c>
      <c r="I125" s="16">
        <v>2321</v>
      </c>
      <c r="J125" s="14">
        <v>259</v>
      </c>
      <c r="K125" s="90">
        <f t="shared" si="2"/>
        <v>9</v>
      </c>
      <c r="L125" s="20">
        <v>12</v>
      </c>
      <c r="M125" s="58">
        <f t="shared" si="3"/>
        <v>28802.203703703704</v>
      </c>
      <c r="N125" s="85"/>
      <c r="O125" s="59"/>
      <c r="P125" s="108"/>
      <c r="Q125" s="55"/>
      <c r="R125" s="109">
        <v>0</v>
      </c>
      <c r="S125" s="55"/>
      <c r="T125" s="55"/>
      <c r="U125" s="116">
        <v>0</v>
      </c>
      <c r="V125" s="108"/>
      <c r="W125" s="55"/>
      <c r="X125" s="109">
        <v>0</v>
      </c>
      <c r="Y125" s="129"/>
      <c r="Z125" s="78">
        <v>0</v>
      </c>
    </row>
    <row r="126" spans="1:26" ht="27" customHeight="1">
      <c r="A126" s="32" t="s">
        <v>72</v>
      </c>
      <c r="B126" s="27">
        <v>122</v>
      </c>
      <c r="C126" s="73">
        <v>2</v>
      </c>
      <c r="D126" s="91">
        <v>9040005004620</v>
      </c>
      <c r="E126" s="32" t="s">
        <v>359</v>
      </c>
      <c r="F126" s="28" t="s">
        <v>360</v>
      </c>
      <c r="G126" s="14">
        <v>20</v>
      </c>
      <c r="H126" s="15">
        <v>2493937</v>
      </c>
      <c r="I126" s="16">
        <v>3876</v>
      </c>
      <c r="J126" s="14">
        <v>240</v>
      </c>
      <c r="K126" s="90">
        <f t="shared" si="2"/>
        <v>16.200000000000003</v>
      </c>
      <c r="L126" s="20">
        <v>12</v>
      </c>
      <c r="M126" s="58">
        <f t="shared" si="3"/>
        <v>12828.894032921809</v>
      </c>
      <c r="N126" s="85"/>
      <c r="O126" s="59"/>
      <c r="P126" s="108"/>
      <c r="Q126" s="55"/>
      <c r="R126" s="109">
        <v>0</v>
      </c>
      <c r="S126" s="55"/>
      <c r="T126" s="55"/>
      <c r="U126" s="116">
        <v>0</v>
      </c>
      <c r="V126" s="108"/>
      <c r="W126" s="55"/>
      <c r="X126" s="109">
        <v>0</v>
      </c>
      <c r="Y126" s="129"/>
      <c r="Z126" s="78">
        <v>0</v>
      </c>
    </row>
    <row r="127" spans="1:26" ht="27" customHeight="1">
      <c r="A127" s="32" t="s">
        <v>72</v>
      </c>
      <c r="B127" s="27">
        <v>123</v>
      </c>
      <c r="C127" s="73">
        <v>2</v>
      </c>
      <c r="D127" s="91">
        <v>9040005004620</v>
      </c>
      <c r="E127" s="32" t="s">
        <v>359</v>
      </c>
      <c r="F127" s="28" t="s">
        <v>361</v>
      </c>
      <c r="G127" s="14">
        <v>22</v>
      </c>
      <c r="H127" s="15">
        <v>1041953</v>
      </c>
      <c r="I127" s="16">
        <v>2959</v>
      </c>
      <c r="J127" s="14">
        <v>242</v>
      </c>
      <c r="K127" s="90">
        <f t="shared" si="2"/>
        <v>12.299999999999999</v>
      </c>
      <c r="L127" s="20">
        <v>12</v>
      </c>
      <c r="M127" s="58">
        <f t="shared" si="3"/>
        <v>7059.3021680216807</v>
      </c>
      <c r="N127" s="85"/>
      <c r="O127" s="59"/>
      <c r="P127" s="108"/>
      <c r="Q127" s="55"/>
      <c r="R127" s="109">
        <v>0</v>
      </c>
      <c r="S127" s="55"/>
      <c r="T127" s="55"/>
      <c r="U127" s="116">
        <v>0</v>
      </c>
      <c r="V127" s="108"/>
      <c r="W127" s="55"/>
      <c r="X127" s="109">
        <v>0</v>
      </c>
      <c r="Y127" s="129"/>
      <c r="Z127" s="78">
        <v>0</v>
      </c>
    </row>
    <row r="128" spans="1:26" ht="27" customHeight="1">
      <c r="A128" s="32" t="s">
        <v>72</v>
      </c>
      <c r="B128" s="27">
        <v>124</v>
      </c>
      <c r="C128" s="73">
        <v>2</v>
      </c>
      <c r="D128" s="91">
        <v>5040005019069</v>
      </c>
      <c r="E128" s="32" t="s">
        <v>362</v>
      </c>
      <c r="F128" s="28" t="s">
        <v>363</v>
      </c>
      <c r="G128" s="14">
        <v>30</v>
      </c>
      <c r="H128" s="15">
        <v>3999998</v>
      </c>
      <c r="I128" s="16">
        <v>7392</v>
      </c>
      <c r="J128" s="14">
        <v>246</v>
      </c>
      <c r="K128" s="90">
        <f t="shared" si="2"/>
        <v>30.1</v>
      </c>
      <c r="L128" s="20">
        <v>12</v>
      </c>
      <c r="M128" s="58">
        <f t="shared" si="3"/>
        <v>11074.191583610189</v>
      </c>
      <c r="N128" s="85"/>
      <c r="O128" s="59"/>
      <c r="P128" s="108" t="s">
        <v>85</v>
      </c>
      <c r="Q128" s="55"/>
      <c r="R128" s="109">
        <v>0.01</v>
      </c>
      <c r="S128" s="55"/>
      <c r="T128" s="55"/>
      <c r="U128" s="116">
        <v>0</v>
      </c>
      <c r="V128" s="108"/>
      <c r="W128" s="55"/>
      <c r="X128" s="109">
        <v>0</v>
      </c>
      <c r="Y128" s="129"/>
      <c r="Z128" s="78">
        <v>0</v>
      </c>
    </row>
    <row r="129" spans="1:26" ht="27" customHeight="1">
      <c r="A129" s="32" t="s">
        <v>72</v>
      </c>
      <c r="B129" s="27">
        <v>125</v>
      </c>
      <c r="C129" s="73">
        <v>2</v>
      </c>
      <c r="D129" s="91">
        <v>8040005005974</v>
      </c>
      <c r="E129" s="32" t="s">
        <v>364</v>
      </c>
      <c r="F129" s="28" t="s">
        <v>365</v>
      </c>
      <c r="G129" s="14">
        <v>60</v>
      </c>
      <c r="H129" s="15">
        <v>14338699</v>
      </c>
      <c r="I129" s="16">
        <v>11403</v>
      </c>
      <c r="J129" s="14">
        <v>248</v>
      </c>
      <c r="K129" s="90">
        <f t="shared" si="2"/>
        <v>46</v>
      </c>
      <c r="L129" s="20">
        <v>12</v>
      </c>
      <c r="M129" s="58">
        <f t="shared" si="3"/>
        <v>25975.903985507248</v>
      </c>
      <c r="N129" s="85"/>
      <c r="O129" s="59"/>
      <c r="P129" s="108"/>
      <c r="Q129" s="55"/>
      <c r="R129" s="109">
        <v>0</v>
      </c>
      <c r="S129" s="55"/>
      <c r="T129" s="55"/>
      <c r="U129" s="116">
        <v>0</v>
      </c>
      <c r="V129" s="108"/>
      <c r="W129" s="55"/>
      <c r="X129" s="109">
        <v>0</v>
      </c>
      <c r="Y129" s="129"/>
      <c r="Z129" s="78">
        <v>0</v>
      </c>
    </row>
    <row r="130" spans="1:26" ht="27" customHeight="1">
      <c r="A130" s="32" t="s">
        <v>72</v>
      </c>
      <c r="B130" s="27">
        <v>126</v>
      </c>
      <c r="C130" s="73">
        <v>2</v>
      </c>
      <c r="D130" s="91">
        <v>8040005014083</v>
      </c>
      <c r="E130" s="32" t="s">
        <v>366</v>
      </c>
      <c r="F130" s="28" t="s">
        <v>367</v>
      </c>
      <c r="G130" s="14">
        <v>20</v>
      </c>
      <c r="H130" s="15">
        <v>6225696</v>
      </c>
      <c r="I130" s="16">
        <v>5502</v>
      </c>
      <c r="J130" s="14">
        <v>267</v>
      </c>
      <c r="K130" s="90">
        <f t="shared" si="2"/>
        <v>20.700000000000003</v>
      </c>
      <c r="L130" s="20">
        <v>12</v>
      </c>
      <c r="M130" s="58">
        <f t="shared" si="3"/>
        <v>25063.1884057971</v>
      </c>
      <c r="N130" s="85"/>
      <c r="O130" s="59"/>
      <c r="P130" s="108" t="s">
        <v>85</v>
      </c>
      <c r="Q130" s="55"/>
      <c r="R130" s="109">
        <v>0.04</v>
      </c>
      <c r="S130" s="55"/>
      <c r="T130" s="55"/>
      <c r="U130" s="116">
        <v>0</v>
      </c>
      <c r="V130" s="108"/>
      <c r="W130" s="55"/>
      <c r="X130" s="109">
        <v>0</v>
      </c>
      <c r="Y130" s="129"/>
      <c r="Z130" s="78">
        <v>0</v>
      </c>
    </row>
    <row r="131" spans="1:26" ht="27" customHeight="1">
      <c r="A131" s="32" t="s">
        <v>72</v>
      </c>
      <c r="B131" s="27">
        <v>127</v>
      </c>
      <c r="C131" s="73">
        <v>2</v>
      </c>
      <c r="D131" s="91">
        <v>8040005014083</v>
      </c>
      <c r="E131" s="32" t="s">
        <v>366</v>
      </c>
      <c r="F131" s="28" t="s">
        <v>368</v>
      </c>
      <c r="G131" s="14">
        <v>10</v>
      </c>
      <c r="H131" s="15">
        <v>4471083</v>
      </c>
      <c r="I131" s="16">
        <v>2548</v>
      </c>
      <c r="J131" s="14">
        <v>256</v>
      </c>
      <c r="K131" s="90">
        <f t="shared" si="2"/>
        <v>10</v>
      </c>
      <c r="L131" s="20">
        <v>12</v>
      </c>
      <c r="M131" s="58">
        <f t="shared" si="3"/>
        <v>37259.025000000001</v>
      </c>
      <c r="N131" s="85"/>
      <c r="O131" s="59"/>
      <c r="P131" s="108"/>
      <c r="Q131" s="55"/>
      <c r="R131" s="109">
        <v>0</v>
      </c>
      <c r="S131" s="55"/>
      <c r="T131" s="55"/>
      <c r="U131" s="116">
        <v>0</v>
      </c>
      <c r="V131" s="108"/>
      <c r="W131" s="55"/>
      <c r="X131" s="109">
        <v>0</v>
      </c>
      <c r="Y131" s="129"/>
      <c r="Z131" s="78">
        <v>0</v>
      </c>
    </row>
    <row r="132" spans="1:26" ht="27" customHeight="1">
      <c r="A132" s="32" t="s">
        <v>72</v>
      </c>
      <c r="B132" s="27">
        <v>128</v>
      </c>
      <c r="C132" s="73">
        <v>2</v>
      </c>
      <c r="D132" s="91">
        <v>6040005018565</v>
      </c>
      <c r="E132" s="32" t="s">
        <v>369</v>
      </c>
      <c r="F132" s="28" t="s">
        <v>370</v>
      </c>
      <c r="G132" s="14">
        <v>10</v>
      </c>
      <c r="H132" s="15">
        <v>1512537</v>
      </c>
      <c r="I132" s="16">
        <v>1822</v>
      </c>
      <c r="J132" s="14">
        <v>239</v>
      </c>
      <c r="K132" s="90">
        <f t="shared" si="2"/>
        <v>7.6999999999999993</v>
      </c>
      <c r="L132" s="20">
        <v>12</v>
      </c>
      <c r="M132" s="58">
        <f t="shared" si="3"/>
        <v>16369.448051948055</v>
      </c>
      <c r="N132" s="85"/>
      <c r="O132" s="59"/>
      <c r="P132" s="108"/>
      <c r="Q132" s="55"/>
      <c r="R132" s="109">
        <v>0</v>
      </c>
      <c r="S132" s="55"/>
      <c r="T132" s="55"/>
      <c r="U132" s="116">
        <v>0</v>
      </c>
      <c r="V132" s="108"/>
      <c r="W132" s="55"/>
      <c r="X132" s="109">
        <v>0</v>
      </c>
      <c r="Y132" s="129"/>
      <c r="Z132" s="78">
        <v>0</v>
      </c>
    </row>
    <row r="133" spans="1:26" ht="27" customHeight="1">
      <c r="A133" s="32" t="s">
        <v>72</v>
      </c>
      <c r="B133" s="27">
        <v>129</v>
      </c>
      <c r="C133" s="73">
        <v>2</v>
      </c>
      <c r="D133" s="91">
        <v>8040005002583</v>
      </c>
      <c r="E133" s="32" t="s">
        <v>371</v>
      </c>
      <c r="F133" s="28" t="s">
        <v>372</v>
      </c>
      <c r="G133" s="14">
        <v>20</v>
      </c>
      <c r="H133" s="15">
        <v>1867362</v>
      </c>
      <c r="I133" s="16">
        <v>2398</v>
      </c>
      <c r="J133" s="14">
        <v>240</v>
      </c>
      <c r="K133" s="90">
        <f t="shared" ref="K133:K195" si="4">ROUNDUP(I133/J133,1)</f>
        <v>10</v>
      </c>
      <c r="L133" s="20">
        <v>12</v>
      </c>
      <c r="M133" s="58">
        <f t="shared" ref="M133:M195" si="5">IF(AND(H133&gt;0,K133&gt;0,L133&gt;0),H133/K133/L133,0)</f>
        <v>15561.35</v>
      </c>
      <c r="N133" s="85"/>
      <c r="O133" s="59"/>
      <c r="P133" s="108"/>
      <c r="Q133" s="55"/>
      <c r="R133" s="109">
        <v>0</v>
      </c>
      <c r="S133" s="55"/>
      <c r="T133" s="55"/>
      <c r="U133" s="116">
        <v>0</v>
      </c>
      <c r="V133" s="108"/>
      <c r="W133" s="55"/>
      <c r="X133" s="109">
        <v>0</v>
      </c>
      <c r="Y133" s="129" t="s">
        <v>85</v>
      </c>
      <c r="Z133" s="78">
        <v>0.01</v>
      </c>
    </row>
    <row r="134" spans="1:26" ht="27" customHeight="1">
      <c r="A134" s="32" t="s">
        <v>72</v>
      </c>
      <c r="B134" s="27">
        <v>130</v>
      </c>
      <c r="C134" s="73">
        <v>2</v>
      </c>
      <c r="D134" s="91">
        <v>8011805000911</v>
      </c>
      <c r="E134" s="32" t="s">
        <v>373</v>
      </c>
      <c r="F134" s="28" t="s">
        <v>374</v>
      </c>
      <c r="G134" s="14">
        <v>10</v>
      </c>
      <c r="H134" s="15">
        <v>140883</v>
      </c>
      <c r="I134" s="16">
        <v>523</v>
      </c>
      <c r="J134" s="14">
        <v>237</v>
      </c>
      <c r="K134" s="90">
        <f t="shared" si="4"/>
        <v>2.3000000000000003</v>
      </c>
      <c r="L134" s="20">
        <v>12</v>
      </c>
      <c r="M134" s="58">
        <f t="shared" si="5"/>
        <v>5104.45652173913</v>
      </c>
      <c r="N134" s="85"/>
      <c r="O134" s="59"/>
      <c r="P134" s="108"/>
      <c r="Q134" s="55"/>
      <c r="R134" s="109">
        <v>0</v>
      </c>
      <c r="S134" s="55"/>
      <c r="T134" s="55"/>
      <c r="U134" s="116">
        <v>0</v>
      </c>
      <c r="V134" s="108"/>
      <c r="W134" s="55"/>
      <c r="X134" s="109">
        <v>0</v>
      </c>
      <c r="Y134" s="129"/>
      <c r="Z134" s="78">
        <v>0</v>
      </c>
    </row>
    <row r="135" spans="1:26" ht="27" customHeight="1">
      <c r="A135" s="32" t="s">
        <v>72</v>
      </c>
      <c r="B135" s="27">
        <v>131</v>
      </c>
      <c r="C135" s="73">
        <v>2</v>
      </c>
      <c r="D135" s="91">
        <v>3040005004700</v>
      </c>
      <c r="E135" s="32" t="s">
        <v>375</v>
      </c>
      <c r="F135" s="28" t="s">
        <v>376</v>
      </c>
      <c r="G135" s="14">
        <v>20</v>
      </c>
      <c r="H135" s="15">
        <v>1975017</v>
      </c>
      <c r="I135" s="16">
        <v>2244</v>
      </c>
      <c r="J135" s="14">
        <v>292</v>
      </c>
      <c r="K135" s="90">
        <f t="shared" si="4"/>
        <v>7.6999999999999993</v>
      </c>
      <c r="L135" s="20">
        <v>12</v>
      </c>
      <c r="M135" s="58">
        <f t="shared" si="5"/>
        <v>21374.642857142859</v>
      </c>
      <c r="N135" s="85"/>
      <c r="O135" s="59"/>
      <c r="P135" s="108"/>
      <c r="Q135" s="55"/>
      <c r="R135" s="109">
        <v>0</v>
      </c>
      <c r="S135" s="55"/>
      <c r="T135" s="55"/>
      <c r="U135" s="116">
        <v>0</v>
      </c>
      <c r="V135" s="108"/>
      <c r="W135" s="55"/>
      <c r="X135" s="109">
        <v>0</v>
      </c>
      <c r="Y135" s="129" t="s">
        <v>85</v>
      </c>
      <c r="Z135" s="78">
        <v>0.1</v>
      </c>
    </row>
    <row r="136" spans="1:26" ht="27" customHeight="1">
      <c r="A136" s="32" t="s">
        <v>72</v>
      </c>
      <c r="B136" s="27">
        <v>132</v>
      </c>
      <c r="C136" s="73">
        <v>2</v>
      </c>
      <c r="D136" s="91">
        <v>4040005014772</v>
      </c>
      <c r="E136" s="32" t="s">
        <v>377</v>
      </c>
      <c r="F136" s="28" t="s">
        <v>378</v>
      </c>
      <c r="G136" s="14">
        <v>10</v>
      </c>
      <c r="H136" s="15">
        <v>1316392</v>
      </c>
      <c r="I136" s="16">
        <v>1533</v>
      </c>
      <c r="J136" s="14">
        <v>240</v>
      </c>
      <c r="K136" s="90">
        <f t="shared" si="4"/>
        <v>6.3999999999999995</v>
      </c>
      <c r="L136" s="20">
        <v>12</v>
      </c>
      <c r="M136" s="58">
        <f t="shared" si="5"/>
        <v>17140.520833333336</v>
      </c>
      <c r="N136" s="85"/>
      <c r="O136" s="59"/>
      <c r="P136" s="108"/>
      <c r="Q136" s="55"/>
      <c r="R136" s="109">
        <v>0</v>
      </c>
      <c r="S136" s="55"/>
      <c r="T136" s="55"/>
      <c r="U136" s="116">
        <v>0</v>
      </c>
      <c r="V136" s="108"/>
      <c r="W136" s="55"/>
      <c r="X136" s="109">
        <v>0</v>
      </c>
      <c r="Y136" s="129"/>
      <c r="Z136" s="78">
        <v>0</v>
      </c>
    </row>
    <row r="137" spans="1:26" ht="27" customHeight="1">
      <c r="A137" s="32" t="s">
        <v>72</v>
      </c>
      <c r="B137" s="27">
        <v>133</v>
      </c>
      <c r="C137" s="73">
        <v>2</v>
      </c>
      <c r="D137" s="91">
        <v>2040005018973</v>
      </c>
      <c r="E137" s="32" t="s">
        <v>94</v>
      </c>
      <c r="F137" s="28" t="s">
        <v>95</v>
      </c>
      <c r="G137" s="14">
        <v>10</v>
      </c>
      <c r="H137" s="15">
        <v>1577757</v>
      </c>
      <c r="I137" s="16">
        <v>1902</v>
      </c>
      <c r="J137" s="14">
        <v>255</v>
      </c>
      <c r="K137" s="90">
        <f t="shared" si="4"/>
        <v>7.5</v>
      </c>
      <c r="L137" s="20">
        <v>12</v>
      </c>
      <c r="M137" s="58">
        <f t="shared" si="5"/>
        <v>17530.633333333335</v>
      </c>
      <c r="N137" s="85"/>
      <c r="O137" s="59"/>
      <c r="P137" s="108"/>
      <c r="Q137" s="55"/>
      <c r="R137" s="109">
        <v>0</v>
      </c>
      <c r="S137" s="55"/>
      <c r="T137" s="55"/>
      <c r="U137" s="116">
        <v>0</v>
      </c>
      <c r="V137" s="108"/>
      <c r="W137" s="55"/>
      <c r="X137" s="109">
        <v>0</v>
      </c>
      <c r="Y137" s="129"/>
      <c r="Z137" s="78">
        <v>0</v>
      </c>
    </row>
    <row r="138" spans="1:26" ht="27" customHeight="1">
      <c r="A138" s="32" t="s">
        <v>72</v>
      </c>
      <c r="B138" s="27">
        <v>134</v>
      </c>
      <c r="C138" s="73">
        <v>2</v>
      </c>
      <c r="D138" s="91">
        <v>1040005007036</v>
      </c>
      <c r="E138" s="32" t="s">
        <v>96</v>
      </c>
      <c r="F138" s="28" t="s">
        <v>97</v>
      </c>
      <c r="G138" s="14">
        <v>50</v>
      </c>
      <c r="H138" s="15">
        <v>17847237</v>
      </c>
      <c r="I138" s="16">
        <v>14284</v>
      </c>
      <c r="J138" s="14">
        <v>339</v>
      </c>
      <c r="K138" s="90">
        <f t="shared" si="4"/>
        <v>42.2</v>
      </c>
      <c r="L138" s="20">
        <v>12</v>
      </c>
      <c r="M138" s="58">
        <f t="shared" si="5"/>
        <v>35243.35900473933</v>
      </c>
      <c r="N138" s="85"/>
      <c r="O138" s="59"/>
      <c r="P138" s="108"/>
      <c r="Q138" s="55"/>
      <c r="R138" s="109">
        <v>0</v>
      </c>
      <c r="S138" s="55"/>
      <c r="T138" s="55"/>
      <c r="U138" s="116">
        <v>0</v>
      </c>
      <c r="V138" s="108"/>
      <c r="W138" s="55"/>
      <c r="X138" s="109">
        <v>0</v>
      </c>
      <c r="Y138" s="129"/>
      <c r="Z138" s="78">
        <v>0</v>
      </c>
    </row>
    <row r="139" spans="1:26" ht="27" customHeight="1">
      <c r="A139" s="32" t="s">
        <v>72</v>
      </c>
      <c r="B139" s="27">
        <v>135</v>
      </c>
      <c r="C139" s="73">
        <v>2</v>
      </c>
      <c r="D139" s="91">
        <v>7040005019579</v>
      </c>
      <c r="E139" s="32" t="s">
        <v>379</v>
      </c>
      <c r="F139" s="28" t="s">
        <v>380</v>
      </c>
      <c r="G139" s="14">
        <v>24</v>
      </c>
      <c r="H139" s="15">
        <v>5626316</v>
      </c>
      <c r="I139" s="16">
        <v>5527</v>
      </c>
      <c r="J139" s="14">
        <v>262</v>
      </c>
      <c r="K139" s="90">
        <f t="shared" si="4"/>
        <v>21.1</v>
      </c>
      <c r="L139" s="20">
        <v>12</v>
      </c>
      <c r="M139" s="58">
        <f t="shared" si="5"/>
        <v>22220.837282780409</v>
      </c>
      <c r="N139" s="85"/>
      <c r="O139" s="59"/>
      <c r="P139" s="108"/>
      <c r="Q139" s="55"/>
      <c r="R139" s="109">
        <v>0</v>
      </c>
      <c r="S139" s="55"/>
      <c r="T139" s="55"/>
      <c r="U139" s="116">
        <v>0</v>
      </c>
      <c r="V139" s="108"/>
      <c r="W139" s="55"/>
      <c r="X139" s="109">
        <v>0</v>
      </c>
      <c r="Y139" s="129"/>
      <c r="Z139" s="78">
        <v>0</v>
      </c>
    </row>
    <row r="140" spans="1:26" ht="27" customHeight="1">
      <c r="A140" s="32" t="s">
        <v>72</v>
      </c>
      <c r="B140" s="27">
        <v>136</v>
      </c>
      <c r="C140" s="73">
        <v>2</v>
      </c>
      <c r="D140" s="91">
        <v>7040005019579</v>
      </c>
      <c r="E140" s="32" t="s">
        <v>379</v>
      </c>
      <c r="F140" s="28" t="s">
        <v>381</v>
      </c>
      <c r="G140" s="14">
        <v>20</v>
      </c>
      <c r="H140" s="15">
        <v>4387494</v>
      </c>
      <c r="I140" s="16">
        <v>4301</v>
      </c>
      <c r="J140" s="14">
        <v>262</v>
      </c>
      <c r="K140" s="90">
        <f t="shared" si="4"/>
        <v>16.5</v>
      </c>
      <c r="L140" s="20">
        <v>12</v>
      </c>
      <c r="M140" s="58">
        <f t="shared" si="5"/>
        <v>22159.060606060608</v>
      </c>
      <c r="N140" s="85"/>
      <c r="O140" s="59"/>
      <c r="P140" s="108"/>
      <c r="Q140" s="55"/>
      <c r="R140" s="109">
        <v>0</v>
      </c>
      <c r="S140" s="55"/>
      <c r="T140" s="55"/>
      <c r="U140" s="116">
        <v>0</v>
      </c>
      <c r="V140" s="108"/>
      <c r="W140" s="55"/>
      <c r="X140" s="109">
        <v>0</v>
      </c>
      <c r="Y140" s="129"/>
      <c r="Z140" s="78">
        <v>0</v>
      </c>
    </row>
    <row r="141" spans="1:26" ht="27" customHeight="1">
      <c r="A141" s="32" t="s">
        <v>72</v>
      </c>
      <c r="B141" s="27">
        <v>137</v>
      </c>
      <c r="C141" s="73">
        <v>2</v>
      </c>
      <c r="D141" s="91" t="s">
        <v>382</v>
      </c>
      <c r="E141" s="32" t="s">
        <v>383</v>
      </c>
      <c r="F141" s="28" t="s">
        <v>384</v>
      </c>
      <c r="G141" s="14">
        <v>20</v>
      </c>
      <c r="H141" s="15">
        <v>5524288</v>
      </c>
      <c r="I141" s="16">
        <v>4806</v>
      </c>
      <c r="J141" s="14">
        <v>259</v>
      </c>
      <c r="K141" s="90">
        <f t="shared" si="4"/>
        <v>18.600000000000001</v>
      </c>
      <c r="L141" s="20">
        <v>12</v>
      </c>
      <c r="M141" s="58">
        <f t="shared" si="5"/>
        <v>24750.394265232972</v>
      </c>
      <c r="N141" s="85"/>
      <c r="O141" s="59"/>
      <c r="P141" s="108"/>
      <c r="Q141" s="55"/>
      <c r="R141" s="109">
        <v>0</v>
      </c>
      <c r="S141" s="55"/>
      <c r="T141" s="55"/>
      <c r="U141" s="116">
        <v>0</v>
      </c>
      <c r="V141" s="108"/>
      <c r="W141" s="55"/>
      <c r="X141" s="109">
        <v>0</v>
      </c>
      <c r="Y141" s="129"/>
      <c r="Z141" s="78">
        <v>0</v>
      </c>
    </row>
    <row r="142" spans="1:26" ht="27" customHeight="1">
      <c r="A142" s="32" t="s">
        <v>72</v>
      </c>
      <c r="B142" s="27">
        <v>138</v>
      </c>
      <c r="C142" s="73">
        <v>2</v>
      </c>
      <c r="D142" s="91">
        <v>5040005005548</v>
      </c>
      <c r="E142" s="32" t="s">
        <v>385</v>
      </c>
      <c r="F142" s="28" t="s">
        <v>386</v>
      </c>
      <c r="G142" s="14">
        <v>20</v>
      </c>
      <c r="H142" s="15">
        <v>6710454</v>
      </c>
      <c r="I142" s="16">
        <v>4052</v>
      </c>
      <c r="J142" s="14">
        <v>240</v>
      </c>
      <c r="K142" s="90">
        <f t="shared" si="4"/>
        <v>16.900000000000002</v>
      </c>
      <c r="L142" s="20">
        <v>12</v>
      </c>
      <c r="M142" s="58">
        <f t="shared" si="5"/>
        <v>33089.023668639049</v>
      </c>
      <c r="N142" s="85"/>
      <c r="O142" s="59"/>
      <c r="P142" s="108"/>
      <c r="Q142" s="55"/>
      <c r="R142" s="109">
        <v>0</v>
      </c>
      <c r="S142" s="55"/>
      <c r="T142" s="55"/>
      <c r="U142" s="116">
        <v>0</v>
      </c>
      <c r="V142" s="108"/>
      <c r="W142" s="55"/>
      <c r="X142" s="109">
        <v>0</v>
      </c>
      <c r="Y142" s="129" t="s">
        <v>85</v>
      </c>
      <c r="Z142" s="78">
        <v>0.15</v>
      </c>
    </row>
    <row r="143" spans="1:26" ht="27" customHeight="1">
      <c r="A143" s="32" t="s">
        <v>72</v>
      </c>
      <c r="B143" s="27">
        <v>139</v>
      </c>
      <c r="C143" s="73">
        <v>2</v>
      </c>
      <c r="D143" s="91">
        <v>5040005005548</v>
      </c>
      <c r="E143" s="32" t="s">
        <v>385</v>
      </c>
      <c r="F143" s="28" t="s">
        <v>387</v>
      </c>
      <c r="G143" s="14">
        <v>12</v>
      </c>
      <c r="H143" s="15">
        <v>1593760</v>
      </c>
      <c r="I143" s="16">
        <v>2426</v>
      </c>
      <c r="J143" s="14">
        <v>238</v>
      </c>
      <c r="K143" s="90">
        <f t="shared" si="4"/>
        <v>10.199999999999999</v>
      </c>
      <c r="L143" s="20">
        <v>12</v>
      </c>
      <c r="M143" s="58">
        <f t="shared" si="5"/>
        <v>13020.915032679739</v>
      </c>
      <c r="N143" s="85"/>
      <c r="O143" s="59"/>
      <c r="P143" s="108"/>
      <c r="Q143" s="55"/>
      <c r="R143" s="109">
        <v>0</v>
      </c>
      <c r="S143" s="55"/>
      <c r="T143" s="55"/>
      <c r="U143" s="116">
        <v>0</v>
      </c>
      <c r="V143" s="108"/>
      <c r="W143" s="55"/>
      <c r="X143" s="109">
        <v>0</v>
      </c>
      <c r="Y143" s="129"/>
      <c r="Z143" s="78">
        <v>0</v>
      </c>
    </row>
    <row r="144" spans="1:26" ht="27" customHeight="1">
      <c r="A144" s="32" t="s">
        <v>72</v>
      </c>
      <c r="B144" s="27">
        <v>140</v>
      </c>
      <c r="C144" s="73">
        <v>2</v>
      </c>
      <c r="D144" s="91">
        <v>5040005005548</v>
      </c>
      <c r="E144" s="32" t="s">
        <v>385</v>
      </c>
      <c r="F144" s="28" t="s">
        <v>388</v>
      </c>
      <c r="G144" s="14">
        <v>40</v>
      </c>
      <c r="H144" s="15">
        <v>8008289</v>
      </c>
      <c r="I144" s="16">
        <v>8425</v>
      </c>
      <c r="J144" s="14">
        <v>239</v>
      </c>
      <c r="K144" s="90">
        <f t="shared" si="4"/>
        <v>35.300000000000004</v>
      </c>
      <c r="L144" s="20">
        <v>12</v>
      </c>
      <c r="M144" s="58">
        <f t="shared" si="5"/>
        <v>18905.309254013217</v>
      </c>
      <c r="N144" s="85"/>
      <c r="O144" s="59"/>
      <c r="P144" s="108"/>
      <c r="Q144" s="55"/>
      <c r="R144" s="109">
        <v>0</v>
      </c>
      <c r="S144" s="55"/>
      <c r="T144" s="55"/>
      <c r="U144" s="116">
        <v>0</v>
      </c>
      <c r="V144" s="108"/>
      <c r="W144" s="55"/>
      <c r="X144" s="109">
        <v>0</v>
      </c>
      <c r="Y144" s="129"/>
      <c r="Z144" s="78">
        <v>0</v>
      </c>
    </row>
    <row r="145" spans="1:26" ht="27" customHeight="1">
      <c r="A145" s="32" t="s">
        <v>72</v>
      </c>
      <c r="B145" s="27">
        <v>141</v>
      </c>
      <c r="C145" s="73">
        <v>2</v>
      </c>
      <c r="D145" s="91">
        <v>6040005008731</v>
      </c>
      <c r="E145" s="32" t="s">
        <v>389</v>
      </c>
      <c r="F145" s="28" t="s">
        <v>390</v>
      </c>
      <c r="G145" s="14">
        <v>40</v>
      </c>
      <c r="H145" s="15">
        <v>6016207</v>
      </c>
      <c r="I145" s="16">
        <v>8396</v>
      </c>
      <c r="J145" s="14">
        <v>268</v>
      </c>
      <c r="K145" s="90">
        <f t="shared" si="4"/>
        <v>31.400000000000002</v>
      </c>
      <c r="L145" s="20">
        <v>12</v>
      </c>
      <c r="M145" s="58">
        <f t="shared" si="5"/>
        <v>15966.579087048833</v>
      </c>
      <c r="N145" s="85"/>
      <c r="O145" s="59"/>
      <c r="P145" s="108"/>
      <c r="Q145" s="55"/>
      <c r="R145" s="109">
        <v>0</v>
      </c>
      <c r="S145" s="55"/>
      <c r="T145" s="55"/>
      <c r="U145" s="116">
        <v>0</v>
      </c>
      <c r="V145" s="108"/>
      <c r="W145" s="55"/>
      <c r="X145" s="109">
        <v>0</v>
      </c>
      <c r="Y145" s="129"/>
      <c r="Z145" s="78">
        <v>0</v>
      </c>
    </row>
    <row r="146" spans="1:26" ht="27" customHeight="1">
      <c r="A146" s="32" t="s">
        <v>72</v>
      </c>
      <c r="B146" s="27">
        <v>142</v>
      </c>
      <c r="C146" s="73">
        <v>2</v>
      </c>
      <c r="D146" s="91">
        <v>9040005012169</v>
      </c>
      <c r="E146" s="32" t="s">
        <v>391</v>
      </c>
      <c r="F146" s="28" t="s">
        <v>392</v>
      </c>
      <c r="G146" s="14">
        <v>25</v>
      </c>
      <c r="H146" s="15">
        <v>6120911</v>
      </c>
      <c r="I146" s="16">
        <v>6302</v>
      </c>
      <c r="J146" s="14">
        <v>258</v>
      </c>
      <c r="K146" s="90">
        <f t="shared" si="4"/>
        <v>24.5</v>
      </c>
      <c r="L146" s="20">
        <v>12</v>
      </c>
      <c r="M146" s="58">
        <f t="shared" si="5"/>
        <v>20819.425170068029</v>
      </c>
      <c r="N146" s="85"/>
      <c r="O146" s="59"/>
      <c r="P146" s="108"/>
      <c r="Q146" s="55"/>
      <c r="R146" s="109">
        <v>0</v>
      </c>
      <c r="S146" s="55"/>
      <c r="T146" s="55"/>
      <c r="U146" s="116">
        <v>0</v>
      </c>
      <c r="V146" s="108"/>
      <c r="W146" s="55"/>
      <c r="X146" s="109">
        <v>0</v>
      </c>
      <c r="Y146" s="129"/>
      <c r="Z146" s="78">
        <v>0</v>
      </c>
    </row>
    <row r="147" spans="1:26" ht="27" customHeight="1">
      <c r="A147" s="32" t="s">
        <v>72</v>
      </c>
      <c r="B147" s="27">
        <v>143</v>
      </c>
      <c r="C147" s="73">
        <v>2</v>
      </c>
      <c r="D147" s="91">
        <v>9040005012169</v>
      </c>
      <c r="E147" s="32" t="s">
        <v>391</v>
      </c>
      <c r="F147" s="28" t="s">
        <v>393</v>
      </c>
      <c r="G147" s="14">
        <v>40</v>
      </c>
      <c r="H147" s="15">
        <v>11399079</v>
      </c>
      <c r="I147" s="16">
        <v>8777</v>
      </c>
      <c r="J147" s="14">
        <v>255</v>
      </c>
      <c r="K147" s="90">
        <f t="shared" si="4"/>
        <v>34.5</v>
      </c>
      <c r="L147" s="20">
        <v>12</v>
      </c>
      <c r="M147" s="58">
        <f t="shared" si="5"/>
        <v>27534.007246376812</v>
      </c>
      <c r="N147" s="85"/>
      <c r="O147" s="59"/>
      <c r="P147" s="108"/>
      <c r="Q147" s="55"/>
      <c r="R147" s="109">
        <v>0</v>
      </c>
      <c r="S147" s="55"/>
      <c r="T147" s="55"/>
      <c r="U147" s="116">
        <v>0</v>
      </c>
      <c r="V147" s="108"/>
      <c r="W147" s="55"/>
      <c r="X147" s="109">
        <v>0</v>
      </c>
      <c r="Y147" s="129"/>
      <c r="Z147" s="78">
        <v>0</v>
      </c>
    </row>
    <row r="148" spans="1:26" ht="27" customHeight="1">
      <c r="A148" s="32" t="s">
        <v>72</v>
      </c>
      <c r="B148" s="27">
        <v>144</v>
      </c>
      <c r="C148" s="73">
        <v>2</v>
      </c>
      <c r="D148" s="91">
        <v>5040005010291</v>
      </c>
      <c r="E148" s="32" t="s">
        <v>394</v>
      </c>
      <c r="F148" s="28" t="s">
        <v>395</v>
      </c>
      <c r="G148" s="14">
        <v>20</v>
      </c>
      <c r="H148" s="15">
        <v>2604704</v>
      </c>
      <c r="I148" s="16">
        <v>3803</v>
      </c>
      <c r="J148" s="14">
        <v>255</v>
      </c>
      <c r="K148" s="90">
        <f t="shared" si="4"/>
        <v>15</v>
      </c>
      <c r="L148" s="20">
        <v>12</v>
      </c>
      <c r="M148" s="58">
        <f t="shared" si="5"/>
        <v>14470.577777777777</v>
      </c>
      <c r="N148" s="85"/>
      <c r="O148" s="59"/>
      <c r="P148" s="108"/>
      <c r="Q148" s="55"/>
      <c r="R148" s="109">
        <v>0</v>
      </c>
      <c r="S148" s="55"/>
      <c r="T148" s="55"/>
      <c r="U148" s="116">
        <v>0</v>
      </c>
      <c r="V148" s="108"/>
      <c r="W148" s="55"/>
      <c r="X148" s="109">
        <v>0</v>
      </c>
      <c r="Y148" s="129"/>
      <c r="Z148" s="78">
        <v>0</v>
      </c>
    </row>
    <row r="149" spans="1:26" ht="27" customHeight="1">
      <c r="A149" s="32" t="s">
        <v>72</v>
      </c>
      <c r="B149" s="27">
        <v>145</v>
      </c>
      <c r="C149" s="73">
        <v>2</v>
      </c>
      <c r="D149" s="91">
        <v>5040005010291</v>
      </c>
      <c r="E149" s="32" t="s">
        <v>394</v>
      </c>
      <c r="F149" s="28" t="s">
        <v>396</v>
      </c>
      <c r="G149" s="14">
        <v>40</v>
      </c>
      <c r="H149" s="15">
        <v>7613353</v>
      </c>
      <c r="I149" s="16">
        <v>8738</v>
      </c>
      <c r="J149" s="14">
        <v>255</v>
      </c>
      <c r="K149" s="90">
        <f t="shared" si="4"/>
        <v>34.300000000000004</v>
      </c>
      <c r="L149" s="20">
        <v>12</v>
      </c>
      <c r="M149" s="58">
        <f t="shared" si="5"/>
        <v>18496.970359572399</v>
      </c>
      <c r="N149" s="85"/>
      <c r="O149" s="59"/>
      <c r="P149" s="108"/>
      <c r="Q149" s="55"/>
      <c r="R149" s="109">
        <v>0.02</v>
      </c>
      <c r="S149" s="55"/>
      <c r="T149" s="55"/>
      <c r="U149" s="116">
        <v>0</v>
      </c>
      <c r="V149" s="108"/>
      <c r="W149" s="55"/>
      <c r="X149" s="109">
        <v>0</v>
      </c>
      <c r="Y149" s="129"/>
      <c r="Z149" s="78">
        <v>0</v>
      </c>
    </row>
    <row r="150" spans="1:26" ht="27" customHeight="1">
      <c r="A150" s="32" t="s">
        <v>72</v>
      </c>
      <c r="B150" s="27">
        <v>146</v>
      </c>
      <c r="C150" s="73">
        <v>2</v>
      </c>
      <c r="D150" s="91">
        <v>5040005010291</v>
      </c>
      <c r="E150" s="32" t="s">
        <v>394</v>
      </c>
      <c r="F150" s="28" t="s">
        <v>397</v>
      </c>
      <c r="G150" s="14">
        <v>30</v>
      </c>
      <c r="H150" s="15">
        <v>7633790</v>
      </c>
      <c r="I150" s="16">
        <v>5823</v>
      </c>
      <c r="J150" s="14">
        <v>296</v>
      </c>
      <c r="K150" s="90">
        <f t="shared" si="4"/>
        <v>19.700000000000003</v>
      </c>
      <c r="L150" s="20">
        <v>12</v>
      </c>
      <c r="M150" s="58">
        <f t="shared" si="5"/>
        <v>32291.835871404397</v>
      </c>
      <c r="N150" s="85"/>
      <c r="O150" s="59"/>
      <c r="P150" s="108"/>
      <c r="Q150" s="55"/>
      <c r="R150" s="109">
        <v>0</v>
      </c>
      <c r="S150" s="55"/>
      <c r="T150" s="55"/>
      <c r="U150" s="116">
        <v>0</v>
      </c>
      <c r="V150" s="108"/>
      <c r="W150" s="55"/>
      <c r="X150" s="109">
        <v>0</v>
      </c>
      <c r="Y150" s="129"/>
      <c r="Z150" s="78">
        <v>0</v>
      </c>
    </row>
    <row r="151" spans="1:26" ht="27" customHeight="1">
      <c r="A151" s="32" t="s">
        <v>72</v>
      </c>
      <c r="B151" s="27">
        <v>147</v>
      </c>
      <c r="C151" s="73">
        <v>2</v>
      </c>
      <c r="D151" s="91">
        <v>7040005007071</v>
      </c>
      <c r="E151" s="32" t="s">
        <v>398</v>
      </c>
      <c r="F151" s="28" t="s">
        <v>399</v>
      </c>
      <c r="G151" s="14">
        <v>24</v>
      </c>
      <c r="H151" s="15">
        <v>5641584</v>
      </c>
      <c r="I151" s="16">
        <v>4675</v>
      </c>
      <c r="J151" s="14">
        <v>252</v>
      </c>
      <c r="K151" s="90">
        <f t="shared" si="4"/>
        <v>18.600000000000001</v>
      </c>
      <c r="L151" s="20">
        <v>12</v>
      </c>
      <c r="M151" s="58">
        <f t="shared" si="5"/>
        <v>25275.91397849462</v>
      </c>
      <c r="N151" s="85"/>
      <c r="O151" s="59"/>
      <c r="P151" s="108"/>
      <c r="Q151" s="55"/>
      <c r="R151" s="109">
        <v>0</v>
      </c>
      <c r="S151" s="55"/>
      <c r="T151" s="55"/>
      <c r="U151" s="116">
        <v>0</v>
      </c>
      <c r="V151" s="108"/>
      <c r="W151" s="55"/>
      <c r="X151" s="109">
        <v>0</v>
      </c>
      <c r="Y151" s="129"/>
      <c r="Z151" s="78">
        <v>0</v>
      </c>
    </row>
    <row r="152" spans="1:26" ht="27" customHeight="1">
      <c r="A152" s="32" t="s">
        <v>72</v>
      </c>
      <c r="B152" s="27">
        <v>148</v>
      </c>
      <c r="C152" s="73">
        <v>2</v>
      </c>
      <c r="D152" s="91">
        <v>7040005007071</v>
      </c>
      <c r="E152" s="32" t="s">
        <v>398</v>
      </c>
      <c r="F152" s="30" t="s">
        <v>400</v>
      </c>
      <c r="G152" s="14">
        <v>40</v>
      </c>
      <c r="H152" s="15">
        <v>8919395</v>
      </c>
      <c r="I152" s="16">
        <v>9262</v>
      </c>
      <c r="J152" s="14">
        <v>266</v>
      </c>
      <c r="K152" s="90">
        <f t="shared" si="4"/>
        <v>34.9</v>
      </c>
      <c r="L152" s="20">
        <v>12</v>
      </c>
      <c r="M152" s="58">
        <f t="shared" si="5"/>
        <v>21297.504775549187</v>
      </c>
      <c r="N152" s="85"/>
      <c r="O152" s="59"/>
      <c r="P152" s="108"/>
      <c r="Q152" s="55"/>
      <c r="R152" s="109">
        <v>0</v>
      </c>
      <c r="S152" s="55"/>
      <c r="T152" s="55"/>
      <c r="U152" s="116">
        <v>0</v>
      </c>
      <c r="V152" s="108"/>
      <c r="W152" s="55"/>
      <c r="X152" s="109">
        <v>0</v>
      </c>
      <c r="Y152" s="129"/>
      <c r="Z152" s="78">
        <v>0</v>
      </c>
    </row>
    <row r="153" spans="1:26" ht="27" customHeight="1">
      <c r="A153" s="32" t="s">
        <v>72</v>
      </c>
      <c r="B153" s="27">
        <v>149</v>
      </c>
      <c r="C153" s="73">
        <v>2</v>
      </c>
      <c r="D153" s="91">
        <v>1040005014957</v>
      </c>
      <c r="E153" s="32" t="s">
        <v>401</v>
      </c>
      <c r="F153" s="30" t="s">
        <v>402</v>
      </c>
      <c r="G153" s="14">
        <v>20</v>
      </c>
      <c r="H153" s="15">
        <v>6198400</v>
      </c>
      <c r="I153" s="16">
        <v>4960</v>
      </c>
      <c r="J153" s="14">
        <v>252</v>
      </c>
      <c r="K153" s="90">
        <f t="shared" si="4"/>
        <v>19.700000000000003</v>
      </c>
      <c r="L153" s="20">
        <v>12</v>
      </c>
      <c r="M153" s="58">
        <f t="shared" si="5"/>
        <v>26219.966159052448</v>
      </c>
      <c r="N153" s="85"/>
      <c r="O153" s="59"/>
      <c r="P153" s="108"/>
      <c r="Q153" s="55"/>
      <c r="R153" s="109">
        <v>0</v>
      </c>
      <c r="S153" s="55"/>
      <c r="T153" s="55"/>
      <c r="U153" s="116">
        <v>0</v>
      </c>
      <c r="V153" s="108"/>
      <c r="W153" s="55"/>
      <c r="X153" s="109">
        <v>0</v>
      </c>
      <c r="Y153" s="129"/>
      <c r="Z153" s="78">
        <v>0</v>
      </c>
    </row>
    <row r="154" spans="1:26" ht="27" customHeight="1">
      <c r="A154" s="32" t="s">
        <v>72</v>
      </c>
      <c r="B154" s="27">
        <v>150</v>
      </c>
      <c r="C154" s="73">
        <v>2</v>
      </c>
      <c r="D154" s="91">
        <v>1040005014957</v>
      </c>
      <c r="E154" s="32" t="s">
        <v>401</v>
      </c>
      <c r="F154" s="30" t="s">
        <v>403</v>
      </c>
      <c r="G154" s="14">
        <v>45</v>
      </c>
      <c r="H154" s="15">
        <v>7173950</v>
      </c>
      <c r="I154" s="16">
        <v>10122</v>
      </c>
      <c r="J154" s="14">
        <v>273</v>
      </c>
      <c r="K154" s="90">
        <f t="shared" si="4"/>
        <v>37.1</v>
      </c>
      <c r="L154" s="20">
        <v>12</v>
      </c>
      <c r="M154" s="58">
        <f t="shared" si="5"/>
        <v>16113.993710691822</v>
      </c>
      <c r="N154" s="85"/>
      <c r="O154" s="59"/>
      <c r="P154" s="108"/>
      <c r="Q154" s="55"/>
      <c r="R154" s="109">
        <v>0.02</v>
      </c>
      <c r="S154" s="55"/>
      <c r="T154" s="55"/>
      <c r="U154" s="116">
        <v>0</v>
      </c>
      <c r="V154" s="108"/>
      <c r="W154" s="55"/>
      <c r="X154" s="109">
        <v>0</v>
      </c>
      <c r="Y154" s="129"/>
      <c r="Z154" s="78">
        <v>0</v>
      </c>
    </row>
    <row r="155" spans="1:26" ht="27" customHeight="1">
      <c r="A155" s="32" t="s">
        <v>72</v>
      </c>
      <c r="B155" s="27">
        <v>151</v>
      </c>
      <c r="C155" s="73">
        <v>2</v>
      </c>
      <c r="D155" s="91">
        <v>9040005006443</v>
      </c>
      <c r="E155" s="32" t="s">
        <v>404</v>
      </c>
      <c r="F155" s="30" t="s">
        <v>405</v>
      </c>
      <c r="G155" s="14">
        <v>40</v>
      </c>
      <c r="H155" s="15">
        <v>14586189</v>
      </c>
      <c r="I155" s="16">
        <v>10127</v>
      </c>
      <c r="J155" s="14">
        <v>301</v>
      </c>
      <c r="K155" s="90">
        <f t="shared" si="4"/>
        <v>33.700000000000003</v>
      </c>
      <c r="L155" s="20">
        <v>12</v>
      </c>
      <c r="M155" s="58">
        <f t="shared" si="5"/>
        <v>36068.716617210681</v>
      </c>
      <c r="N155" s="85"/>
      <c r="O155" s="59"/>
      <c r="P155" s="108" t="s">
        <v>85</v>
      </c>
      <c r="Q155" s="55"/>
      <c r="R155" s="109">
        <v>0.02</v>
      </c>
      <c r="S155" s="55"/>
      <c r="T155" s="55"/>
      <c r="U155" s="116">
        <v>0</v>
      </c>
      <c r="V155" s="108"/>
      <c r="W155" s="55"/>
      <c r="X155" s="109">
        <v>0</v>
      </c>
      <c r="Y155" s="129"/>
      <c r="Z155" s="78">
        <v>0</v>
      </c>
    </row>
    <row r="156" spans="1:26" ht="27" customHeight="1">
      <c r="A156" s="32" t="s">
        <v>72</v>
      </c>
      <c r="B156" s="27">
        <v>152</v>
      </c>
      <c r="C156" s="73">
        <v>2</v>
      </c>
      <c r="D156" s="91">
        <v>9040005006443</v>
      </c>
      <c r="E156" s="32" t="s">
        <v>404</v>
      </c>
      <c r="F156" s="30" t="s">
        <v>406</v>
      </c>
      <c r="G156" s="14">
        <v>10</v>
      </c>
      <c r="H156" s="15">
        <v>1316400</v>
      </c>
      <c r="I156" s="16">
        <v>2279</v>
      </c>
      <c r="J156" s="14">
        <v>241</v>
      </c>
      <c r="K156" s="90">
        <f t="shared" si="4"/>
        <v>9.5</v>
      </c>
      <c r="L156" s="20">
        <v>12</v>
      </c>
      <c r="M156" s="58">
        <f t="shared" si="5"/>
        <v>11547.368421052632</v>
      </c>
      <c r="N156" s="85"/>
      <c r="O156" s="59"/>
      <c r="P156" s="108"/>
      <c r="Q156" s="55"/>
      <c r="R156" s="109">
        <v>0</v>
      </c>
      <c r="S156" s="55"/>
      <c r="T156" s="55"/>
      <c r="U156" s="116">
        <v>0</v>
      </c>
      <c r="V156" s="108"/>
      <c r="W156" s="55"/>
      <c r="X156" s="109">
        <v>0</v>
      </c>
      <c r="Y156" s="129"/>
      <c r="Z156" s="78">
        <v>0</v>
      </c>
    </row>
    <row r="157" spans="1:26" ht="27" customHeight="1">
      <c r="A157" s="32" t="s">
        <v>72</v>
      </c>
      <c r="B157" s="27">
        <v>153</v>
      </c>
      <c r="C157" s="73">
        <v>2</v>
      </c>
      <c r="D157" s="91">
        <v>6040005005712</v>
      </c>
      <c r="E157" s="32" t="s">
        <v>407</v>
      </c>
      <c r="F157" s="30" t="s">
        <v>408</v>
      </c>
      <c r="G157" s="14">
        <v>20</v>
      </c>
      <c r="H157" s="15">
        <v>9922550</v>
      </c>
      <c r="I157" s="16">
        <v>4738</v>
      </c>
      <c r="J157" s="14">
        <v>255</v>
      </c>
      <c r="K157" s="90">
        <f t="shared" si="4"/>
        <v>18.600000000000001</v>
      </c>
      <c r="L157" s="20">
        <v>12</v>
      </c>
      <c r="M157" s="58">
        <f t="shared" si="5"/>
        <v>44455.869175627238</v>
      </c>
      <c r="N157" s="85"/>
      <c r="O157" s="59"/>
      <c r="P157" s="108" t="s">
        <v>85</v>
      </c>
      <c r="Q157" s="55"/>
      <c r="R157" s="109" t="s">
        <v>1163</v>
      </c>
      <c r="S157" s="55"/>
      <c r="T157" s="55"/>
      <c r="U157" s="116">
        <v>0</v>
      </c>
      <c r="V157" s="108"/>
      <c r="W157" s="55"/>
      <c r="X157" s="109">
        <v>0</v>
      </c>
      <c r="Y157" s="129"/>
      <c r="Z157" s="78">
        <v>0</v>
      </c>
    </row>
    <row r="158" spans="1:26" ht="27" customHeight="1">
      <c r="A158" s="32" t="s">
        <v>72</v>
      </c>
      <c r="B158" s="27">
        <v>154</v>
      </c>
      <c r="C158" s="73">
        <v>2</v>
      </c>
      <c r="D158" s="91">
        <v>4040005004328</v>
      </c>
      <c r="E158" s="32" t="s">
        <v>409</v>
      </c>
      <c r="F158" s="30" t="s">
        <v>410</v>
      </c>
      <c r="G158" s="14">
        <v>20</v>
      </c>
      <c r="H158" s="15">
        <v>2733005</v>
      </c>
      <c r="I158" s="16">
        <v>3150</v>
      </c>
      <c r="J158" s="14">
        <v>241</v>
      </c>
      <c r="K158" s="90">
        <f t="shared" si="4"/>
        <v>13.1</v>
      </c>
      <c r="L158" s="20">
        <v>12</v>
      </c>
      <c r="M158" s="58">
        <f t="shared" si="5"/>
        <v>17385.527989821883</v>
      </c>
      <c r="N158" s="85"/>
      <c r="O158" s="59"/>
      <c r="P158" s="108" t="s">
        <v>85</v>
      </c>
      <c r="Q158" s="55"/>
      <c r="R158" s="109">
        <v>0.34</v>
      </c>
      <c r="S158" s="55"/>
      <c r="T158" s="55"/>
      <c r="U158" s="116">
        <v>0</v>
      </c>
      <c r="V158" s="108"/>
      <c r="W158" s="55"/>
      <c r="X158" s="109">
        <v>0</v>
      </c>
      <c r="Y158" s="129"/>
      <c r="Z158" s="78">
        <v>0</v>
      </c>
    </row>
    <row r="159" spans="1:26" ht="27" customHeight="1">
      <c r="A159" s="32" t="s">
        <v>72</v>
      </c>
      <c r="B159" s="27">
        <v>155</v>
      </c>
      <c r="C159" s="73">
        <v>2</v>
      </c>
      <c r="D159" s="91">
        <v>2040005015954</v>
      </c>
      <c r="E159" s="32" t="s">
        <v>411</v>
      </c>
      <c r="F159" s="30" t="s">
        <v>412</v>
      </c>
      <c r="G159" s="14">
        <v>20</v>
      </c>
      <c r="H159" s="15">
        <v>4562245</v>
      </c>
      <c r="I159" s="16">
        <v>3886</v>
      </c>
      <c r="J159" s="14">
        <v>241</v>
      </c>
      <c r="K159" s="90">
        <f t="shared" si="4"/>
        <v>16.200000000000003</v>
      </c>
      <c r="L159" s="20">
        <v>12</v>
      </c>
      <c r="M159" s="58">
        <f t="shared" si="5"/>
        <v>23468.338477366251</v>
      </c>
      <c r="N159" s="85"/>
      <c r="O159" s="59"/>
      <c r="P159" s="108" t="s">
        <v>85</v>
      </c>
      <c r="Q159" s="55"/>
      <c r="R159" s="109">
        <v>0.06</v>
      </c>
      <c r="S159" s="55"/>
      <c r="T159" s="55"/>
      <c r="U159" s="116">
        <v>0</v>
      </c>
      <c r="V159" s="108"/>
      <c r="W159" s="55"/>
      <c r="X159" s="109">
        <v>0</v>
      </c>
      <c r="Y159" s="129" t="s">
        <v>85</v>
      </c>
      <c r="Z159" s="78">
        <v>0.06</v>
      </c>
    </row>
    <row r="160" spans="1:26" ht="27" customHeight="1">
      <c r="A160" s="32" t="s">
        <v>72</v>
      </c>
      <c r="B160" s="27">
        <v>156</v>
      </c>
      <c r="C160" s="73">
        <v>2</v>
      </c>
      <c r="D160" s="91">
        <v>6010905000798</v>
      </c>
      <c r="E160" s="32" t="s">
        <v>413</v>
      </c>
      <c r="F160" s="30" t="s">
        <v>414</v>
      </c>
      <c r="G160" s="14">
        <v>30</v>
      </c>
      <c r="H160" s="15">
        <v>2915963</v>
      </c>
      <c r="I160" s="16">
        <v>5013</v>
      </c>
      <c r="J160" s="14">
        <v>243</v>
      </c>
      <c r="K160" s="90">
        <f t="shared" si="4"/>
        <v>20.700000000000003</v>
      </c>
      <c r="L160" s="20">
        <v>12</v>
      </c>
      <c r="M160" s="58">
        <f t="shared" si="5"/>
        <v>11738.98148148148</v>
      </c>
      <c r="N160" s="85"/>
      <c r="O160" s="59"/>
      <c r="P160" s="108"/>
      <c r="Q160" s="55"/>
      <c r="R160" s="109">
        <v>0</v>
      </c>
      <c r="S160" s="55"/>
      <c r="T160" s="55"/>
      <c r="U160" s="116">
        <v>0</v>
      </c>
      <c r="V160" s="108"/>
      <c r="W160" s="55"/>
      <c r="X160" s="109">
        <v>0</v>
      </c>
      <c r="Y160" s="129"/>
      <c r="Z160" s="78">
        <v>0</v>
      </c>
    </row>
    <row r="161" spans="1:26" ht="27" customHeight="1">
      <c r="A161" s="32" t="s">
        <v>72</v>
      </c>
      <c r="B161" s="27">
        <v>157</v>
      </c>
      <c r="C161" s="73">
        <v>2</v>
      </c>
      <c r="D161" s="91">
        <v>3040005011481</v>
      </c>
      <c r="E161" s="32" t="s">
        <v>415</v>
      </c>
      <c r="F161" s="30" t="s">
        <v>416</v>
      </c>
      <c r="G161" s="14">
        <v>24</v>
      </c>
      <c r="H161" s="15">
        <v>5974593</v>
      </c>
      <c r="I161" s="16">
        <v>7022</v>
      </c>
      <c r="J161" s="14">
        <v>269</v>
      </c>
      <c r="K161" s="90">
        <f t="shared" si="4"/>
        <v>26.200000000000003</v>
      </c>
      <c r="L161" s="20">
        <v>12</v>
      </c>
      <c r="M161" s="58">
        <f t="shared" si="5"/>
        <v>19003.158396946561</v>
      </c>
      <c r="N161" s="85"/>
      <c r="O161" s="59"/>
      <c r="P161" s="108" t="s">
        <v>85</v>
      </c>
      <c r="Q161" s="55"/>
      <c r="R161" s="109">
        <v>0</v>
      </c>
      <c r="S161" s="55"/>
      <c r="T161" s="55"/>
      <c r="U161" s="116">
        <v>0</v>
      </c>
      <c r="V161" s="108"/>
      <c r="W161" s="55"/>
      <c r="X161" s="109">
        <v>0</v>
      </c>
      <c r="Y161" s="129"/>
      <c r="Z161" s="78">
        <v>0</v>
      </c>
    </row>
    <row r="162" spans="1:26" ht="27" customHeight="1">
      <c r="A162" s="32" t="s">
        <v>72</v>
      </c>
      <c r="B162" s="27">
        <v>158</v>
      </c>
      <c r="C162" s="73">
        <v>2</v>
      </c>
      <c r="D162" s="91">
        <v>3040005011481</v>
      </c>
      <c r="E162" s="32" t="s">
        <v>415</v>
      </c>
      <c r="F162" s="30" t="s">
        <v>417</v>
      </c>
      <c r="G162" s="14">
        <v>20</v>
      </c>
      <c r="H162" s="15">
        <v>5258558</v>
      </c>
      <c r="I162" s="16">
        <v>5006</v>
      </c>
      <c r="J162" s="14">
        <v>254</v>
      </c>
      <c r="K162" s="90">
        <f t="shared" si="4"/>
        <v>19.8</v>
      </c>
      <c r="L162" s="20">
        <v>12</v>
      </c>
      <c r="M162" s="58">
        <f t="shared" si="5"/>
        <v>22131.978114478115</v>
      </c>
      <c r="N162" s="85"/>
      <c r="O162" s="59"/>
      <c r="P162" s="108" t="s">
        <v>85</v>
      </c>
      <c r="Q162" s="55"/>
      <c r="R162" s="109">
        <v>0.01</v>
      </c>
      <c r="S162" s="55"/>
      <c r="T162" s="55"/>
      <c r="U162" s="116">
        <v>0</v>
      </c>
      <c r="V162" s="108"/>
      <c r="W162" s="55"/>
      <c r="X162" s="109">
        <v>0</v>
      </c>
      <c r="Y162" s="129"/>
      <c r="Z162" s="78">
        <v>0</v>
      </c>
    </row>
    <row r="163" spans="1:26" ht="27" customHeight="1">
      <c r="A163" s="32" t="s">
        <v>72</v>
      </c>
      <c r="B163" s="27">
        <v>159</v>
      </c>
      <c r="C163" s="73">
        <v>2</v>
      </c>
      <c r="D163" s="91">
        <v>6040005007254</v>
      </c>
      <c r="E163" s="32" t="s">
        <v>418</v>
      </c>
      <c r="F163" s="30" t="s">
        <v>419</v>
      </c>
      <c r="G163" s="14">
        <v>20</v>
      </c>
      <c r="H163" s="15">
        <v>6016807</v>
      </c>
      <c r="I163" s="16">
        <v>5831</v>
      </c>
      <c r="J163" s="14">
        <v>293</v>
      </c>
      <c r="K163" s="90">
        <f t="shared" si="4"/>
        <v>20</v>
      </c>
      <c r="L163" s="20">
        <v>12</v>
      </c>
      <c r="M163" s="58">
        <f t="shared" si="5"/>
        <v>25070.029166666664</v>
      </c>
      <c r="N163" s="85"/>
      <c r="O163" s="59"/>
      <c r="P163" s="108" t="s">
        <v>85</v>
      </c>
      <c r="Q163" s="55"/>
      <c r="R163" s="109">
        <v>0.66</v>
      </c>
      <c r="S163" s="55"/>
      <c r="T163" s="55"/>
      <c r="U163" s="116">
        <v>0</v>
      </c>
      <c r="V163" s="108"/>
      <c r="W163" s="55"/>
      <c r="X163" s="109">
        <v>0</v>
      </c>
      <c r="Y163" s="129"/>
      <c r="Z163" s="78">
        <v>0</v>
      </c>
    </row>
    <row r="164" spans="1:26" ht="27" customHeight="1">
      <c r="A164" s="32" t="s">
        <v>72</v>
      </c>
      <c r="B164" s="27">
        <v>160</v>
      </c>
      <c r="C164" s="73">
        <v>2</v>
      </c>
      <c r="D164" s="91">
        <v>6040005007254</v>
      </c>
      <c r="E164" s="32" t="s">
        <v>418</v>
      </c>
      <c r="F164" s="30" t="s">
        <v>420</v>
      </c>
      <c r="G164" s="14">
        <v>25</v>
      </c>
      <c r="H164" s="15">
        <v>9385508</v>
      </c>
      <c r="I164" s="16">
        <v>8072</v>
      </c>
      <c r="J164" s="14">
        <v>312</v>
      </c>
      <c r="K164" s="90">
        <f t="shared" si="4"/>
        <v>25.900000000000002</v>
      </c>
      <c r="L164" s="20">
        <v>12</v>
      </c>
      <c r="M164" s="58">
        <f t="shared" si="5"/>
        <v>30197.902187902186</v>
      </c>
      <c r="N164" s="85"/>
      <c r="O164" s="59"/>
      <c r="P164" s="108" t="s">
        <v>85</v>
      </c>
      <c r="Q164" s="55"/>
      <c r="R164" s="109">
        <v>0.42</v>
      </c>
      <c r="S164" s="55"/>
      <c r="T164" s="55"/>
      <c r="U164" s="116">
        <v>0</v>
      </c>
      <c r="V164" s="108"/>
      <c r="W164" s="55"/>
      <c r="X164" s="109">
        <v>0</v>
      </c>
      <c r="Y164" s="129"/>
      <c r="Z164" s="78">
        <v>0</v>
      </c>
    </row>
    <row r="165" spans="1:26" ht="27" customHeight="1">
      <c r="A165" s="32" t="s">
        <v>72</v>
      </c>
      <c r="B165" s="27">
        <v>161</v>
      </c>
      <c r="C165" s="73">
        <v>2</v>
      </c>
      <c r="D165" s="91">
        <v>9040005006880</v>
      </c>
      <c r="E165" s="32" t="s">
        <v>421</v>
      </c>
      <c r="F165" s="30" t="s">
        <v>422</v>
      </c>
      <c r="G165" s="14">
        <v>10</v>
      </c>
      <c r="H165" s="15">
        <v>1235500</v>
      </c>
      <c r="I165" s="16">
        <v>2440</v>
      </c>
      <c r="J165" s="14">
        <v>269</v>
      </c>
      <c r="K165" s="90">
        <f t="shared" si="4"/>
        <v>9.1</v>
      </c>
      <c r="L165" s="20">
        <v>12</v>
      </c>
      <c r="M165" s="58">
        <f t="shared" si="5"/>
        <v>11314.102564102564</v>
      </c>
      <c r="N165" s="85"/>
      <c r="O165" s="59"/>
      <c r="P165" s="108"/>
      <c r="Q165" s="55"/>
      <c r="R165" s="109">
        <v>0</v>
      </c>
      <c r="S165" s="55"/>
      <c r="T165" s="55"/>
      <c r="U165" s="116">
        <v>0</v>
      </c>
      <c r="V165" s="108"/>
      <c r="W165" s="55"/>
      <c r="X165" s="109">
        <v>0</v>
      </c>
      <c r="Y165" s="129"/>
      <c r="Z165" s="78">
        <v>0</v>
      </c>
    </row>
    <row r="166" spans="1:26" ht="27" customHeight="1">
      <c r="A166" s="32" t="s">
        <v>72</v>
      </c>
      <c r="B166" s="27">
        <v>162</v>
      </c>
      <c r="C166" s="73">
        <v>2</v>
      </c>
      <c r="D166" s="91">
        <v>9040005014958</v>
      </c>
      <c r="E166" s="32" t="s">
        <v>423</v>
      </c>
      <c r="F166" s="30" t="s">
        <v>424</v>
      </c>
      <c r="G166" s="14">
        <v>30</v>
      </c>
      <c r="H166" s="15">
        <v>11770338</v>
      </c>
      <c r="I166" s="16">
        <v>7230</v>
      </c>
      <c r="J166" s="14">
        <v>259</v>
      </c>
      <c r="K166" s="90">
        <f t="shared" si="4"/>
        <v>28</v>
      </c>
      <c r="L166" s="20">
        <v>12</v>
      </c>
      <c r="M166" s="58">
        <f t="shared" si="5"/>
        <v>35030.767857142855</v>
      </c>
      <c r="N166" s="85"/>
      <c r="O166" s="59"/>
      <c r="P166" s="108" t="s">
        <v>85</v>
      </c>
      <c r="Q166" s="55"/>
      <c r="R166" s="109">
        <v>0.12</v>
      </c>
      <c r="S166" s="55"/>
      <c r="T166" s="55"/>
      <c r="U166" s="116">
        <v>0</v>
      </c>
      <c r="V166" s="108"/>
      <c r="W166" s="55"/>
      <c r="X166" s="109">
        <v>0</v>
      </c>
      <c r="Y166" s="129"/>
      <c r="Z166" s="78">
        <v>0</v>
      </c>
    </row>
    <row r="167" spans="1:26" ht="27" customHeight="1">
      <c r="A167" s="32" t="s">
        <v>72</v>
      </c>
      <c r="B167" s="27">
        <v>163</v>
      </c>
      <c r="C167" s="73">
        <v>2</v>
      </c>
      <c r="D167" s="91">
        <v>1040005004594</v>
      </c>
      <c r="E167" s="32" t="s">
        <v>425</v>
      </c>
      <c r="F167" s="30" t="s">
        <v>426</v>
      </c>
      <c r="G167" s="14">
        <v>20</v>
      </c>
      <c r="H167" s="15">
        <v>6178450</v>
      </c>
      <c r="I167" s="16">
        <v>4542</v>
      </c>
      <c r="J167" s="14">
        <v>257</v>
      </c>
      <c r="K167" s="90">
        <f t="shared" si="4"/>
        <v>17.700000000000003</v>
      </c>
      <c r="L167" s="20">
        <v>12</v>
      </c>
      <c r="M167" s="58">
        <f t="shared" si="5"/>
        <v>29088.747645951033</v>
      </c>
      <c r="N167" s="85"/>
      <c r="O167" s="59"/>
      <c r="P167" s="108" t="s">
        <v>85</v>
      </c>
      <c r="Q167" s="55"/>
      <c r="R167" s="109">
        <v>0.04</v>
      </c>
      <c r="S167" s="55"/>
      <c r="T167" s="55"/>
      <c r="U167" s="116">
        <v>0</v>
      </c>
      <c r="V167" s="108"/>
      <c r="W167" s="55"/>
      <c r="X167" s="109">
        <v>0</v>
      </c>
      <c r="Y167" s="129"/>
      <c r="Z167" s="78">
        <v>0</v>
      </c>
    </row>
    <row r="168" spans="1:26" ht="27" customHeight="1">
      <c r="A168" s="32" t="s">
        <v>72</v>
      </c>
      <c r="B168" s="27">
        <v>164</v>
      </c>
      <c r="C168" s="73">
        <v>2</v>
      </c>
      <c r="D168" s="91">
        <v>1040005004594</v>
      </c>
      <c r="E168" s="32" t="s">
        <v>425</v>
      </c>
      <c r="F168" s="30" t="s">
        <v>427</v>
      </c>
      <c r="G168" s="14">
        <v>20</v>
      </c>
      <c r="H168" s="15">
        <v>5568583</v>
      </c>
      <c r="I168" s="16">
        <v>4181</v>
      </c>
      <c r="J168" s="14">
        <v>238</v>
      </c>
      <c r="K168" s="90">
        <f t="shared" si="4"/>
        <v>17.600000000000001</v>
      </c>
      <c r="L168" s="20">
        <v>12</v>
      </c>
      <c r="M168" s="58">
        <f t="shared" si="5"/>
        <v>26366.396780303028</v>
      </c>
      <c r="N168" s="85"/>
      <c r="O168" s="59"/>
      <c r="P168" s="108"/>
      <c r="Q168" s="55"/>
      <c r="R168" s="109">
        <v>0</v>
      </c>
      <c r="S168" s="55"/>
      <c r="T168" s="55"/>
      <c r="U168" s="116">
        <v>0</v>
      </c>
      <c r="V168" s="108"/>
      <c r="W168" s="55"/>
      <c r="X168" s="109">
        <v>0</v>
      </c>
      <c r="Y168" s="129"/>
      <c r="Z168" s="78">
        <v>0</v>
      </c>
    </row>
    <row r="169" spans="1:26" ht="27" customHeight="1">
      <c r="A169" s="32" t="s">
        <v>72</v>
      </c>
      <c r="B169" s="27">
        <v>165</v>
      </c>
      <c r="C169" s="73">
        <v>2</v>
      </c>
      <c r="D169" s="91">
        <v>1040005004594</v>
      </c>
      <c r="E169" s="32" t="s">
        <v>425</v>
      </c>
      <c r="F169" s="30" t="s">
        <v>428</v>
      </c>
      <c r="G169" s="14">
        <v>20</v>
      </c>
      <c r="H169" s="15">
        <v>5250916</v>
      </c>
      <c r="I169" s="16">
        <v>4863</v>
      </c>
      <c r="J169" s="14">
        <v>258</v>
      </c>
      <c r="K169" s="90">
        <f t="shared" si="4"/>
        <v>18.900000000000002</v>
      </c>
      <c r="L169" s="20">
        <v>12</v>
      </c>
      <c r="M169" s="58">
        <f t="shared" si="5"/>
        <v>23152.186948853614</v>
      </c>
      <c r="N169" s="85"/>
      <c r="O169" s="59"/>
      <c r="P169" s="108"/>
      <c r="Q169" s="55"/>
      <c r="R169" s="109">
        <v>0</v>
      </c>
      <c r="S169" s="55"/>
      <c r="T169" s="55"/>
      <c r="U169" s="116">
        <v>0</v>
      </c>
      <c r="V169" s="108"/>
      <c r="W169" s="55"/>
      <c r="X169" s="109">
        <v>0</v>
      </c>
      <c r="Y169" s="129"/>
      <c r="Z169" s="78">
        <v>0</v>
      </c>
    </row>
    <row r="170" spans="1:26" ht="27" customHeight="1">
      <c r="A170" s="32" t="s">
        <v>72</v>
      </c>
      <c r="B170" s="27">
        <v>166</v>
      </c>
      <c r="C170" s="73">
        <v>2</v>
      </c>
      <c r="D170" s="91">
        <v>9040005011451</v>
      </c>
      <c r="E170" s="32" t="s">
        <v>429</v>
      </c>
      <c r="F170" s="30" t="s">
        <v>430</v>
      </c>
      <c r="G170" s="14">
        <v>20</v>
      </c>
      <c r="H170" s="15">
        <v>2925804</v>
      </c>
      <c r="I170" s="16">
        <v>3415</v>
      </c>
      <c r="J170" s="14">
        <v>242</v>
      </c>
      <c r="K170" s="90">
        <f t="shared" si="4"/>
        <v>14.2</v>
      </c>
      <c r="L170" s="20">
        <v>12</v>
      </c>
      <c r="M170" s="58">
        <f t="shared" si="5"/>
        <v>17170.211267605635</v>
      </c>
      <c r="N170" s="85"/>
      <c r="O170" s="59"/>
      <c r="P170" s="108" t="s">
        <v>85</v>
      </c>
      <c r="Q170" s="55"/>
      <c r="R170" s="109">
        <v>0.01</v>
      </c>
      <c r="S170" s="55"/>
      <c r="T170" s="55"/>
      <c r="U170" s="116">
        <v>0</v>
      </c>
      <c r="V170" s="108"/>
      <c r="W170" s="55"/>
      <c r="X170" s="109">
        <v>0</v>
      </c>
      <c r="Y170" s="129"/>
      <c r="Z170" s="78">
        <v>0</v>
      </c>
    </row>
    <row r="171" spans="1:26" ht="27" customHeight="1">
      <c r="A171" s="32" t="s">
        <v>72</v>
      </c>
      <c r="B171" s="27">
        <v>167</v>
      </c>
      <c r="C171" s="73">
        <v>2</v>
      </c>
      <c r="D171" s="91">
        <v>8040005003383</v>
      </c>
      <c r="E171" s="32" t="s">
        <v>431</v>
      </c>
      <c r="F171" s="30" t="s">
        <v>432</v>
      </c>
      <c r="G171" s="14">
        <v>40</v>
      </c>
      <c r="H171" s="15">
        <v>19341623</v>
      </c>
      <c r="I171" s="16">
        <v>11317</v>
      </c>
      <c r="J171" s="14">
        <v>247</v>
      </c>
      <c r="K171" s="90">
        <f t="shared" si="4"/>
        <v>45.9</v>
      </c>
      <c r="L171" s="20">
        <v>12</v>
      </c>
      <c r="M171" s="58">
        <f t="shared" si="5"/>
        <v>35115.510167029774</v>
      </c>
      <c r="N171" s="85"/>
      <c r="O171" s="59"/>
      <c r="P171" s="108"/>
      <c r="Q171" s="55"/>
      <c r="R171" s="109">
        <v>0</v>
      </c>
      <c r="S171" s="55"/>
      <c r="T171" s="55"/>
      <c r="U171" s="116">
        <v>0</v>
      </c>
      <c r="V171" s="108"/>
      <c r="W171" s="55"/>
      <c r="X171" s="109">
        <v>0</v>
      </c>
      <c r="Y171" s="129"/>
      <c r="Z171" s="78">
        <v>0</v>
      </c>
    </row>
    <row r="172" spans="1:26" ht="27" customHeight="1">
      <c r="A172" s="32" t="s">
        <v>72</v>
      </c>
      <c r="B172" s="27">
        <v>168</v>
      </c>
      <c r="C172" s="73">
        <v>2</v>
      </c>
      <c r="D172" s="91">
        <v>5040005002479</v>
      </c>
      <c r="E172" s="32" t="s">
        <v>433</v>
      </c>
      <c r="F172" s="30" t="s">
        <v>434</v>
      </c>
      <c r="G172" s="14">
        <v>80</v>
      </c>
      <c r="H172" s="15">
        <v>20013794</v>
      </c>
      <c r="I172" s="16">
        <v>15126</v>
      </c>
      <c r="J172" s="14">
        <v>240</v>
      </c>
      <c r="K172" s="90">
        <f t="shared" si="4"/>
        <v>63.1</v>
      </c>
      <c r="L172" s="20">
        <v>12</v>
      </c>
      <c r="M172" s="58">
        <f t="shared" si="5"/>
        <v>26431.31801373481</v>
      </c>
      <c r="N172" s="85"/>
      <c r="O172" s="59"/>
      <c r="P172" s="108" t="s">
        <v>85</v>
      </c>
      <c r="Q172" s="55"/>
      <c r="R172" s="109">
        <v>0.02</v>
      </c>
      <c r="S172" s="55"/>
      <c r="T172" s="55"/>
      <c r="U172" s="116">
        <v>0</v>
      </c>
      <c r="V172" s="108"/>
      <c r="W172" s="55"/>
      <c r="X172" s="109">
        <v>0</v>
      </c>
      <c r="Y172" s="129"/>
      <c r="Z172" s="78">
        <v>0</v>
      </c>
    </row>
    <row r="173" spans="1:26" ht="27" customHeight="1">
      <c r="A173" s="32" t="s">
        <v>72</v>
      </c>
      <c r="B173" s="27">
        <v>169</v>
      </c>
      <c r="C173" s="73">
        <v>2</v>
      </c>
      <c r="D173" s="91">
        <v>6040005005282</v>
      </c>
      <c r="E173" s="32" t="s">
        <v>435</v>
      </c>
      <c r="F173" s="30" t="s">
        <v>436</v>
      </c>
      <c r="G173" s="14">
        <v>20</v>
      </c>
      <c r="H173" s="15">
        <v>5504010</v>
      </c>
      <c r="I173" s="16">
        <v>5407</v>
      </c>
      <c r="J173" s="14">
        <v>244</v>
      </c>
      <c r="K173" s="90">
        <f t="shared" si="4"/>
        <v>22.200000000000003</v>
      </c>
      <c r="L173" s="20">
        <v>12</v>
      </c>
      <c r="M173" s="58">
        <f t="shared" si="5"/>
        <v>20660.698198198195</v>
      </c>
      <c r="N173" s="85"/>
      <c r="O173" s="59"/>
      <c r="P173" s="108"/>
      <c r="Q173" s="55"/>
      <c r="R173" s="109">
        <v>0</v>
      </c>
      <c r="S173" s="55"/>
      <c r="T173" s="55"/>
      <c r="U173" s="116">
        <v>0</v>
      </c>
      <c r="V173" s="108"/>
      <c r="W173" s="55"/>
      <c r="X173" s="109">
        <v>0</v>
      </c>
      <c r="Y173" s="129"/>
      <c r="Z173" s="78">
        <v>0</v>
      </c>
    </row>
    <row r="174" spans="1:26" ht="27" customHeight="1">
      <c r="A174" s="32" t="s">
        <v>72</v>
      </c>
      <c r="B174" s="27">
        <v>170</v>
      </c>
      <c r="C174" s="73">
        <v>2</v>
      </c>
      <c r="D174" s="91">
        <v>6040005005282</v>
      </c>
      <c r="E174" s="32" t="s">
        <v>435</v>
      </c>
      <c r="F174" s="30" t="s">
        <v>437</v>
      </c>
      <c r="G174" s="14">
        <v>25</v>
      </c>
      <c r="H174" s="15">
        <v>5976006</v>
      </c>
      <c r="I174" s="16">
        <v>5173</v>
      </c>
      <c r="J174" s="14">
        <v>240</v>
      </c>
      <c r="K174" s="90">
        <f t="shared" si="4"/>
        <v>21.6</v>
      </c>
      <c r="L174" s="20">
        <v>12</v>
      </c>
      <c r="M174" s="58">
        <f t="shared" si="5"/>
        <v>23055.578703703704</v>
      </c>
      <c r="N174" s="85"/>
      <c r="O174" s="59"/>
      <c r="P174" s="108"/>
      <c r="Q174" s="55"/>
      <c r="R174" s="109">
        <v>0</v>
      </c>
      <c r="S174" s="55"/>
      <c r="T174" s="55"/>
      <c r="U174" s="116">
        <v>0</v>
      </c>
      <c r="V174" s="108"/>
      <c r="W174" s="55"/>
      <c r="X174" s="109">
        <v>0</v>
      </c>
      <c r="Y174" s="129"/>
      <c r="Z174" s="78">
        <v>0</v>
      </c>
    </row>
    <row r="175" spans="1:26" ht="27" customHeight="1">
      <c r="A175" s="32" t="s">
        <v>72</v>
      </c>
      <c r="B175" s="27">
        <v>171</v>
      </c>
      <c r="C175" s="73">
        <v>2</v>
      </c>
      <c r="D175" s="91">
        <v>3011605000471</v>
      </c>
      <c r="E175" s="32" t="s">
        <v>438</v>
      </c>
      <c r="F175" s="30" t="s">
        <v>439</v>
      </c>
      <c r="G175" s="14">
        <v>20</v>
      </c>
      <c r="H175" s="15">
        <v>2555307</v>
      </c>
      <c r="I175" s="16">
        <v>3970</v>
      </c>
      <c r="J175" s="14">
        <v>253</v>
      </c>
      <c r="K175" s="90">
        <f t="shared" si="4"/>
        <v>15.7</v>
      </c>
      <c r="L175" s="20">
        <v>12</v>
      </c>
      <c r="M175" s="58">
        <f t="shared" si="5"/>
        <v>13563.200636942676</v>
      </c>
      <c r="N175" s="85"/>
      <c r="O175" s="59"/>
      <c r="P175" s="108"/>
      <c r="Q175" s="55"/>
      <c r="R175" s="109">
        <v>0</v>
      </c>
      <c r="S175" s="55"/>
      <c r="T175" s="55"/>
      <c r="U175" s="116">
        <v>0</v>
      </c>
      <c r="V175" s="108"/>
      <c r="W175" s="55"/>
      <c r="X175" s="109">
        <v>0</v>
      </c>
      <c r="Y175" s="129"/>
      <c r="Z175" s="78">
        <v>0</v>
      </c>
    </row>
    <row r="176" spans="1:26" ht="27" customHeight="1">
      <c r="A176" s="32" t="s">
        <v>72</v>
      </c>
      <c r="B176" s="27">
        <v>172</v>
      </c>
      <c r="C176" s="73">
        <v>2</v>
      </c>
      <c r="D176" s="91">
        <v>8040005006163</v>
      </c>
      <c r="E176" s="32" t="s">
        <v>440</v>
      </c>
      <c r="F176" s="30" t="s">
        <v>441</v>
      </c>
      <c r="G176" s="14">
        <v>20</v>
      </c>
      <c r="H176" s="15">
        <v>6312412</v>
      </c>
      <c r="I176" s="16">
        <v>5315</v>
      </c>
      <c r="J176" s="14">
        <v>271</v>
      </c>
      <c r="K176" s="90">
        <f t="shared" si="4"/>
        <v>19.700000000000003</v>
      </c>
      <c r="L176" s="20">
        <v>12</v>
      </c>
      <c r="M176" s="58">
        <f t="shared" si="5"/>
        <v>26702.250423011839</v>
      </c>
      <c r="N176" s="85"/>
      <c r="O176" s="59"/>
      <c r="P176" s="108" t="s">
        <v>85</v>
      </c>
      <c r="Q176" s="55"/>
      <c r="R176" s="109">
        <v>0.01</v>
      </c>
      <c r="S176" s="55"/>
      <c r="T176" s="55"/>
      <c r="U176" s="116">
        <v>0</v>
      </c>
      <c r="V176" s="108"/>
      <c r="W176" s="55"/>
      <c r="X176" s="109">
        <v>0</v>
      </c>
      <c r="Y176" s="129"/>
      <c r="Z176" s="78">
        <v>0</v>
      </c>
    </row>
    <row r="177" spans="1:26" ht="27" customHeight="1">
      <c r="A177" s="32" t="s">
        <v>72</v>
      </c>
      <c r="B177" s="27">
        <v>173</v>
      </c>
      <c r="C177" s="73">
        <v>2</v>
      </c>
      <c r="D177" s="91" t="s">
        <v>442</v>
      </c>
      <c r="E177" s="32" t="s">
        <v>443</v>
      </c>
      <c r="F177" s="30" t="s">
        <v>444</v>
      </c>
      <c r="G177" s="14">
        <v>40</v>
      </c>
      <c r="H177" s="15">
        <v>4646837</v>
      </c>
      <c r="I177" s="16">
        <v>6500</v>
      </c>
      <c r="J177" s="14">
        <v>269</v>
      </c>
      <c r="K177" s="90">
        <f t="shared" si="4"/>
        <v>24.200000000000003</v>
      </c>
      <c r="L177" s="20">
        <v>12</v>
      </c>
      <c r="M177" s="58">
        <f t="shared" si="5"/>
        <v>16001.504820936638</v>
      </c>
      <c r="N177" s="85"/>
      <c r="O177" s="59"/>
      <c r="P177" s="108"/>
      <c r="Q177" s="55"/>
      <c r="R177" s="109">
        <v>0</v>
      </c>
      <c r="S177" s="55"/>
      <c r="T177" s="55"/>
      <c r="U177" s="116">
        <v>0</v>
      </c>
      <c r="V177" s="108"/>
      <c r="W177" s="55"/>
      <c r="X177" s="109">
        <v>0</v>
      </c>
      <c r="Y177" s="129"/>
      <c r="Z177" s="78">
        <v>0</v>
      </c>
    </row>
    <row r="178" spans="1:26" ht="27" customHeight="1">
      <c r="A178" s="32" t="s">
        <v>72</v>
      </c>
      <c r="B178" s="27">
        <v>174</v>
      </c>
      <c r="C178" s="73">
        <v>2</v>
      </c>
      <c r="D178" s="91">
        <v>1040005007069</v>
      </c>
      <c r="E178" s="32" t="s">
        <v>445</v>
      </c>
      <c r="F178" s="30" t="s">
        <v>446</v>
      </c>
      <c r="G178" s="14">
        <v>20</v>
      </c>
      <c r="H178" s="15">
        <v>4187424</v>
      </c>
      <c r="I178" s="16">
        <v>4447</v>
      </c>
      <c r="J178" s="14">
        <v>263</v>
      </c>
      <c r="K178" s="90">
        <f t="shared" si="4"/>
        <v>17</v>
      </c>
      <c r="L178" s="20">
        <v>12</v>
      </c>
      <c r="M178" s="58">
        <f t="shared" si="5"/>
        <v>20526.588235294115</v>
      </c>
      <c r="N178" s="85"/>
      <c r="O178" s="59"/>
      <c r="P178" s="108"/>
      <c r="Q178" s="55"/>
      <c r="R178" s="109">
        <v>0</v>
      </c>
      <c r="S178" s="55"/>
      <c r="T178" s="55"/>
      <c r="U178" s="116">
        <v>0</v>
      </c>
      <c r="V178" s="108"/>
      <c r="W178" s="55"/>
      <c r="X178" s="109">
        <v>0</v>
      </c>
      <c r="Y178" s="129"/>
      <c r="Z178" s="78">
        <v>0</v>
      </c>
    </row>
    <row r="179" spans="1:26" ht="27" customHeight="1">
      <c r="A179" s="32" t="s">
        <v>72</v>
      </c>
      <c r="B179" s="27">
        <v>175</v>
      </c>
      <c r="C179" s="73">
        <v>2</v>
      </c>
      <c r="D179" s="91">
        <v>4040005019458</v>
      </c>
      <c r="E179" s="32" t="s">
        <v>447</v>
      </c>
      <c r="F179" s="30" t="s">
        <v>448</v>
      </c>
      <c r="G179" s="14"/>
      <c r="H179" s="15"/>
      <c r="I179" s="16"/>
      <c r="J179" s="14"/>
      <c r="K179" s="90" t="e">
        <f t="shared" si="4"/>
        <v>#DIV/0!</v>
      </c>
      <c r="L179" s="20"/>
      <c r="M179" s="58" t="e">
        <f t="shared" si="5"/>
        <v>#DIV/0!</v>
      </c>
      <c r="N179" s="85"/>
      <c r="O179" s="59"/>
      <c r="P179" s="108"/>
      <c r="Q179" s="55"/>
      <c r="R179" s="109">
        <v>0</v>
      </c>
      <c r="S179" s="55"/>
      <c r="T179" s="55"/>
      <c r="U179" s="116">
        <v>0</v>
      </c>
      <c r="V179" s="108"/>
      <c r="W179" s="55"/>
      <c r="X179" s="109">
        <v>0</v>
      </c>
      <c r="Y179" s="129"/>
      <c r="Z179" s="78">
        <v>0</v>
      </c>
    </row>
    <row r="180" spans="1:26" ht="27" customHeight="1">
      <c r="A180" s="32" t="s">
        <v>72</v>
      </c>
      <c r="B180" s="27">
        <v>176</v>
      </c>
      <c r="C180" s="73">
        <v>2</v>
      </c>
      <c r="D180" s="91">
        <v>9040005012177</v>
      </c>
      <c r="E180" s="32" t="s">
        <v>449</v>
      </c>
      <c r="F180" s="30" t="s">
        <v>450</v>
      </c>
      <c r="G180" s="14">
        <v>20</v>
      </c>
      <c r="H180" s="15">
        <v>3050168</v>
      </c>
      <c r="I180" s="16">
        <v>4879</v>
      </c>
      <c r="J180" s="14">
        <v>244</v>
      </c>
      <c r="K180" s="90">
        <f t="shared" si="4"/>
        <v>20</v>
      </c>
      <c r="L180" s="20">
        <v>12</v>
      </c>
      <c r="M180" s="58">
        <f t="shared" si="5"/>
        <v>12709.033333333333</v>
      </c>
      <c r="N180" s="85"/>
      <c r="O180" s="59"/>
      <c r="P180" s="108" t="s">
        <v>85</v>
      </c>
      <c r="Q180" s="55"/>
      <c r="R180" s="109">
        <v>0.04</v>
      </c>
      <c r="S180" s="55"/>
      <c r="T180" s="55"/>
      <c r="U180" s="116">
        <v>0</v>
      </c>
      <c r="V180" s="108"/>
      <c r="W180" s="55"/>
      <c r="X180" s="109">
        <v>0</v>
      </c>
      <c r="Y180" s="129"/>
      <c r="Z180" s="78">
        <v>0</v>
      </c>
    </row>
    <row r="181" spans="1:26" ht="27" customHeight="1">
      <c r="A181" s="32" t="s">
        <v>72</v>
      </c>
      <c r="B181" s="27">
        <v>177</v>
      </c>
      <c r="C181" s="73">
        <v>2</v>
      </c>
      <c r="D181" s="91">
        <v>2040005015665</v>
      </c>
      <c r="E181" s="32" t="s">
        <v>451</v>
      </c>
      <c r="F181" s="30" t="s">
        <v>452</v>
      </c>
      <c r="G181" s="14">
        <v>48</v>
      </c>
      <c r="H181" s="15">
        <v>13070104</v>
      </c>
      <c r="I181" s="16">
        <v>11979</v>
      </c>
      <c r="J181" s="14">
        <v>269</v>
      </c>
      <c r="K181" s="90">
        <f t="shared" si="4"/>
        <v>44.6</v>
      </c>
      <c r="L181" s="20">
        <v>12</v>
      </c>
      <c r="M181" s="58">
        <f t="shared" si="5"/>
        <v>24420.971599402092</v>
      </c>
      <c r="N181" s="85"/>
      <c r="O181" s="59"/>
      <c r="P181" s="108" t="s">
        <v>85</v>
      </c>
      <c r="Q181" s="55"/>
      <c r="R181" s="109">
        <v>0</v>
      </c>
      <c r="S181" s="55"/>
      <c r="T181" s="55"/>
      <c r="U181" s="116">
        <v>0</v>
      </c>
      <c r="V181" s="108"/>
      <c r="W181" s="55"/>
      <c r="X181" s="109">
        <v>0</v>
      </c>
      <c r="Y181" s="129"/>
      <c r="Z181" s="78">
        <v>0</v>
      </c>
    </row>
    <row r="182" spans="1:26" ht="27" customHeight="1">
      <c r="A182" s="32" t="s">
        <v>72</v>
      </c>
      <c r="B182" s="27">
        <v>178</v>
      </c>
      <c r="C182" s="73">
        <v>2</v>
      </c>
      <c r="D182" s="91">
        <v>9040005006154</v>
      </c>
      <c r="E182" s="32" t="s">
        <v>453</v>
      </c>
      <c r="F182" s="30" t="s">
        <v>454</v>
      </c>
      <c r="G182" s="14">
        <v>38</v>
      </c>
      <c r="H182" s="15">
        <v>7674131</v>
      </c>
      <c r="I182" s="16">
        <v>8559</v>
      </c>
      <c r="J182" s="14">
        <v>241</v>
      </c>
      <c r="K182" s="90">
        <f t="shared" si="4"/>
        <v>35.6</v>
      </c>
      <c r="L182" s="20">
        <v>12</v>
      </c>
      <c r="M182" s="58">
        <f t="shared" si="5"/>
        <v>17963.789794007491</v>
      </c>
      <c r="N182" s="85"/>
      <c r="O182" s="59"/>
      <c r="P182" s="108"/>
      <c r="Q182" s="55"/>
      <c r="R182" s="109">
        <v>0</v>
      </c>
      <c r="S182" s="55"/>
      <c r="T182" s="55"/>
      <c r="U182" s="116">
        <v>0</v>
      </c>
      <c r="V182" s="108"/>
      <c r="W182" s="55"/>
      <c r="X182" s="109">
        <v>0</v>
      </c>
      <c r="Y182" s="129"/>
      <c r="Z182" s="78">
        <v>0</v>
      </c>
    </row>
    <row r="183" spans="1:26" ht="27" customHeight="1">
      <c r="A183" s="32" t="s">
        <v>72</v>
      </c>
      <c r="B183" s="27">
        <v>179</v>
      </c>
      <c r="C183" s="73">
        <v>2</v>
      </c>
      <c r="D183" s="91">
        <v>6040005016692</v>
      </c>
      <c r="E183" s="32" t="s">
        <v>455</v>
      </c>
      <c r="F183" s="30" t="s">
        <v>456</v>
      </c>
      <c r="G183" s="14">
        <v>20</v>
      </c>
      <c r="H183" s="15">
        <v>1965000</v>
      </c>
      <c r="I183" s="16">
        <v>2518</v>
      </c>
      <c r="J183" s="14">
        <v>239</v>
      </c>
      <c r="K183" s="90">
        <f t="shared" si="4"/>
        <v>10.6</v>
      </c>
      <c r="L183" s="20">
        <v>12</v>
      </c>
      <c r="M183" s="58">
        <f t="shared" si="5"/>
        <v>15448.113207547171</v>
      </c>
      <c r="N183" s="85"/>
      <c r="O183" s="59"/>
      <c r="P183" s="108" t="s">
        <v>85</v>
      </c>
      <c r="Q183" s="55"/>
      <c r="R183" s="109">
        <v>7.0000000000000007E-2</v>
      </c>
      <c r="S183" s="55"/>
      <c r="T183" s="55"/>
      <c r="U183" s="116">
        <v>0</v>
      </c>
      <c r="V183" s="108"/>
      <c r="W183" s="55"/>
      <c r="X183" s="109">
        <v>0</v>
      </c>
      <c r="Y183" s="129"/>
      <c r="Z183" s="78">
        <v>0</v>
      </c>
    </row>
    <row r="184" spans="1:26" ht="27" customHeight="1">
      <c r="A184" s="32" t="s">
        <v>72</v>
      </c>
      <c r="B184" s="27">
        <v>180</v>
      </c>
      <c r="C184" s="73">
        <v>2</v>
      </c>
      <c r="D184" s="91">
        <v>8040005007178</v>
      </c>
      <c r="E184" s="32" t="s">
        <v>457</v>
      </c>
      <c r="F184" s="30" t="s">
        <v>458</v>
      </c>
      <c r="G184" s="14">
        <v>20</v>
      </c>
      <c r="H184" s="15">
        <v>2741507</v>
      </c>
      <c r="I184" s="16">
        <v>3413</v>
      </c>
      <c r="J184" s="14">
        <v>269</v>
      </c>
      <c r="K184" s="90">
        <f t="shared" si="4"/>
        <v>12.7</v>
      </c>
      <c r="L184" s="20">
        <v>12</v>
      </c>
      <c r="M184" s="58">
        <f t="shared" si="5"/>
        <v>17988.891076115488</v>
      </c>
      <c r="N184" s="85"/>
      <c r="O184" s="59"/>
      <c r="P184" s="108"/>
      <c r="Q184" s="55"/>
      <c r="R184" s="109">
        <v>0</v>
      </c>
      <c r="S184" s="55"/>
      <c r="T184" s="55"/>
      <c r="U184" s="116">
        <v>0</v>
      </c>
      <c r="V184" s="108"/>
      <c r="W184" s="55"/>
      <c r="X184" s="109">
        <v>0</v>
      </c>
      <c r="Y184" s="129"/>
      <c r="Z184" s="78">
        <v>0</v>
      </c>
    </row>
    <row r="185" spans="1:26" ht="27" customHeight="1">
      <c r="A185" s="32" t="s">
        <v>72</v>
      </c>
      <c r="B185" s="27">
        <v>181</v>
      </c>
      <c r="C185" s="73">
        <v>2</v>
      </c>
      <c r="D185" s="91">
        <v>3040005016167</v>
      </c>
      <c r="E185" s="32" t="s">
        <v>459</v>
      </c>
      <c r="F185" s="30" t="s">
        <v>460</v>
      </c>
      <c r="G185" s="14">
        <v>10</v>
      </c>
      <c r="H185" s="15">
        <v>3487900</v>
      </c>
      <c r="I185" s="16">
        <v>2986</v>
      </c>
      <c r="J185" s="14">
        <v>346</v>
      </c>
      <c r="K185" s="90">
        <f t="shared" si="4"/>
        <v>8.6999999999999993</v>
      </c>
      <c r="L185" s="20">
        <v>12</v>
      </c>
      <c r="M185" s="58">
        <f t="shared" si="5"/>
        <v>33409.003831417627</v>
      </c>
      <c r="N185" s="85"/>
      <c r="O185" s="59"/>
      <c r="P185" s="108" t="s">
        <v>85</v>
      </c>
      <c r="Q185" s="55"/>
      <c r="R185" s="109">
        <v>0.51</v>
      </c>
      <c r="S185" s="55"/>
      <c r="T185" s="55"/>
      <c r="U185" s="116">
        <v>0</v>
      </c>
      <c r="V185" s="108"/>
      <c r="W185" s="55"/>
      <c r="X185" s="109">
        <v>0</v>
      </c>
      <c r="Y185" s="129"/>
      <c r="Z185" s="78">
        <v>0</v>
      </c>
    </row>
    <row r="186" spans="1:26" ht="27" customHeight="1">
      <c r="A186" s="32" t="s">
        <v>72</v>
      </c>
      <c r="B186" s="27">
        <v>182</v>
      </c>
      <c r="C186" s="73">
        <v>2</v>
      </c>
      <c r="D186" s="91">
        <v>7040005008391</v>
      </c>
      <c r="E186" s="32" t="s">
        <v>461</v>
      </c>
      <c r="F186" s="30" t="s">
        <v>462</v>
      </c>
      <c r="G186" s="14">
        <v>20</v>
      </c>
      <c r="H186" s="15">
        <v>3736819</v>
      </c>
      <c r="I186" s="16">
        <v>2192</v>
      </c>
      <c r="J186" s="14">
        <v>252</v>
      </c>
      <c r="K186" s="90">
        <f t="shared" si="4"/>
        <v>8.6999999999999993</v>
      </c>
      <c r="L186" s="20">
        <v>12</v>
      </c>
      <c r="M186" s="58">
        <f t="shared" si="5"/>
        <v>35793.285440613028</v>
      </c>
      <c r="N186" s="85"/>
      <c r="O186" s="59"/>
      <c r="P186" s="108"/>
      <c r="Q186" s="55"/>
      <c r="R186" s="109">
        <v>0</v>
      </c>
      <c r="S186" s="55"/>
      <c r="T186" s="55"/>
      <c r="U186" s="116">
        <v>0</v>
      </c>
      <c r="V186" s="108"/>
      <c r="W186" s="55"/>
      <c r="X186" s="109">
        <v>0</v>
      </c>
      <c r="Y186" s="129"/>
      <c r="Z186" s="78">
        <v>0</v>
      </c>
    </row>
    <row r="187" spans="1:26" ht="27" customHeight="1">
      <c r="A187" s="32" t="s">
        <v>72</v>
      </c>
      <c r="B187" s="27">
        <v>183</v>
      </c>
      <c r="C187" s="73">
        <v>2</v>
      </c>
      <c r="D187" s="91">
        <v>3040005006449</v>
      </c>
      <c r="E187" s="32" t="s">
        <v>463</v>
      </c>
      <c r="F187" s="30" t="s">
        <v>464</v>
      </c>
      <c r="G187" s="14">
        <v>20</v>
      </c>
      <c r="H187" s="15">
        <v>3282673</v>
      </c>
      <c r="I187" s="16">
        <v>3509</v>
      </c>
      <c r="J187" s="14">
        <v>236</v>
      </c>
      <c r="K187" s="90">
        <f t="shared" si="4"/>
        <v>14.9</v>
      </c>
      <c r="L187" s="20">
        <v>12</v>
      </c>
      <c r="M187" s="58">
        <f t="shared" si="5"/>
        <v>18359.468680089485</v>
      </c>
      <c r="N187" s="85"/>
      <c r="O187" s="59"/>
      <c r="P187" s="108" t="s">
        <v>85</v>
      </c>
      <c r="Q187" s="55"/>
      <c r="R187" s="109">
        <v>0.02</v>
      </c>
      <c r="S187" s="55"/>
      <c r="T187" s="55"/>
      <c r="U187" s="116">
        <v>0</v>
      </c>
      <c r="V187" s="108"/>
      <c r="W187" s="55"/>
      <c r="X187" s="109">
        <v>0</v>
      </c>
      <c r="Y187" s="129" t="s">
        <v>85</v>
      </c>
      <c r="Z187" s="78">
        <v>0.06</v>
      </c>
    </row>
    <row r="188" spans="1:26" ht="27" customHeight="1">
      <c r="A188" s="32" t="s">
        <v>72</v>
      </c>
      <c r="B188" s="27">
        <v>184</v>
      </c>
      <c r="C188" s="73">
        <v>2</v>
      </c>
      <c r="D188" s="91">
        <v>8040005003375</v>
      </c>
      <c r="E188" s="32" t="s">
        <v>465</v>
      </c>
      <c r="F188" s="30" t="s">
        <v>466</v>
      </c>
      <c r="G188" s="14">
        <v>34</v>
      </c>
      <c r="H188" s="15">
        <v>11799911</v>
      </c>
      <c r="I188" s="16">
        <v>6871</v>
      </c>
      <c r="J188" s="14">
        <v>258</v>
      </c>
      <c r="K188" s="90">
        <f t="shared" si="4"/>
        <v>26.700000000000003</v>
      </c>
      <c r="L188" s="20">
        <v>12</v>
      </c>
      <c r="M188" s="58">
        <f t="shared" si="5"/>
        <v>36828.686017478147</v>
      </c>
      <c r="N188" s="85"/>
      <c r="O188" s="59"/>
      <c r="P188" s="108"/>
      <c r="Q188" s="55"/>
      <c r="R188" s="109">
        <v>0</v>
      </c>
      <c r="S188" s="55"/>
      <c r="T188" s="55"/>
      <c r="U188" s="116">
        <v>0</v>
      </c>
      <c r="V188" s="108"/>
      <c r="W188" s="55"/>
      <c r="X188" s="109">
        <v>0</v>
      </c>
      <c r="Y188" s="129" t="s">
        <v>85</v>
      </c>
      <c r="Z188" s="78">
        <v>2.1999999999999999E-2</v>
      </c>
    </row>
    <row r="189" spans="1:26" ht="27" customHeight="1">
      <c r="A189" s="32" t="s">
        <v>72</v>
      </c>
      <c r="B189" s="27">
        <v>185</v>
      </c>
      <c r="C189" s="73">
        <v>2</v>
      </c>
      <c r="D189" s="91">
        <v>1040005013430</v>
      </c>
      <c r="E189" s="32" t="s">
        <v>98</v>
      </c>
      <c r="F189" s="30" t="s">
        <v>467</v>
      </c>
      <c r="G189" s="14">
        <v>20</v>
      </c>
      <c r="H189" s="15">
        <v>7057271</v>
      </c>
      <c r="I189" s="16">
        <v>3975</v>
      </c>
      <c r="J189" s="14">
        <v>323</v>
      </c>
      <c r="K189" s="90">
        <f t="shared" si="4"/>
        <v>12.4</v>
      </c>
      <c r="L189" s="20">
        <v>12</v>
      </c>
      <c r="M189" s="58">
        <f t="shared" si="5"/>
        <v>47427.896505376346</v>
      </c>
      <c r="N189" s="85"/>
      <c r="O189" s="59"/>
      <c r="P189" s="108" t="s">
        <v>85</v>
      </c>
      <c r="Q189" s="55"/>
      <c r="R189" s="109">
        <v>0.19</v>
      </c>
      <c r="S189" s="55"/>
      <c r="T189" s="55"/>
      <c r="U189" s="116">
        <v>0</v>
      </c>
      <c r="V189" s="108" t="s">
        <v>85</v>
      </c>
      <c r="W189" s="55"/>
      <c r="X189" s="109">
        <v>0.14000000000000001</v>
      </c>
      <c r="Y189" s="129"/>
      <c r="Z189" s="78">
        <v>0</v>
      </c>
    </row>
    <row r="190" spans="1:26" ht="27" customHeight="1">
      <c r="A190" s="32" t="s">
        <v>72</v>
      </c>
      <c r="B190" s="27">
        <v>186</v>
      </c>
      <c r="C190" s="73">
        <v>2</v>
      </c>
      <c r="D190" s="91">
        <v>1040005013430</v>
      </c>
      <c r="E190" s="32" t="s">
        <v>98</v>
      </c>
      <c r="F190" s="30" t="s">
        <v>468</v>
      </c>
      <c r="G190" s="14">
        <v>20</v>
      </c>
      <c r="H190" s="15">
        <v>2293894</v>
      </c>
      <c r="I190" s="16">
        <v>1799</v>
      </c>
      <c r="J190" s="14">
        <v>261</v>
      </c>
      <c r="K190" s="90">
        <f t="shared" si="4"/>
        <v>6.8999999999999995</v>
      </c>
      <c r="L190" s="20">
        <v>12</v>
      </c>
      <c r="M190" s="58">
        <f t="shared" si="5"/>
        <v>27704.033816425126</v>
      </c>
      <c r="N190" s="85"/>
      <c r="O190" s="59"/>
      <c r="P190" s="108"/>
      <c r="Q190" s="55"/>
      <c r="R190" s="109">
        <v>0</v>
      </c>
      <c r="S190" s="55"/>
      <c r="T190" s="55"/>
      <c r="U190" s="116">
        <v>0</v>
      </c>
      <c r="V190" s="108"/>
      <c r="W190" s="55"/>
      <c r="X190" s="109">
        <v>0</v>
      </c>
      <c r="Y190" s="129"/>
      <c r="Z190" s="78">
        <v>0</v>
      </c>
    </row>
    <row r="191" spans="1:26" ht="27" customHeight="1">
      <c r="A191" s="32" t="s">
        <v>72</v>
      </c>
      <c r="B191" s="27">
        <v>187</v>
      </c>
      <c r="C191" s="73">
        <v>2</v>
      </c>
      <c r="D191" s="91">
        <v>9040005006162</v>
      </c>
      <c r="E191" s="32" t="s">
        <v>469</v>
      </c>
      <c r="F191" s="30" t="s">
        <v>470</v>
      </c>
      <c r="G191" s="14">
        <v>30</v>
      </c>
      <c r="H191" s="15">
        <v>11606167</v>
      </c>
      <c r="I191" s="16">
        <v>7040</v>
      </c>
      <c r="J191" s="14">
        <v>264</v>
      </c>
      <c r="K191" s="90">
        <f t="shared" si="4"/>
        <v>26.700000000000003</v>
      </c>
      <c r="L191" s="20">
        <v>12</v>
      </c>
      <c r="M191" s="58">
        <f t="shared" si="5"/>
        <v>36223.991885143565</v>
      </c>
      <c r="N191" s="85"/>
      <c r="O191" s="59"/>
      <c r="P191" s="108"/>
      <c r="Q191" s="55"/>
      <c r="R191" s="109">
        <v>0</v>
      </c>
      <c r="S191" s="55"/>
      <c r="T191" s="55"/>
      <c r="U191" s="116">
        <v>0</v>
      </c>
      <c r="V191" s="108"/>
      <c r="W191" s="55"/>
      <c r="X191" s="109">
        <v>0</v>
      </c>
      <c r="Y191" s="129"/>
      <c r="Z191" s="78">
        <v>0</v>
      </c>
    </row>
    <row r="192" spans="1:26" ht="27" customHeight="1">
      <c r="A192" s="32" t="s">
        <v>72</v>
      </c>
      <c r="B192" s="27">
        <v>188</v>
      </c>
      <c r="C192" s="73">
        <v>1</v>
      </c>
      <c r="D192" s="91" t="s">
        <v>471</v>
      </c>
      <c r="E192" s="32" t="s">
        <v>472</v>
      </c>
      <c r="F192" s="30" t="s">
        <v>473</v>
      </c>
      <c r="G192" s="14">
        <v>30</v>
      </c>
      <c r="H192" s="15">
        <v>11290025</v>
      </c>
      <c r="I192" s="16">
        <v>6206</v>
      </c>
      <c r="J192" s="14">
        <v>244</v>
      </c>
      <c r="K192" s="90">
        <f t="shared" si="4"/>
        <v>25.5</v>
      </c>
      <c r="L192" s="20">
        <v>12</v>
      </c>
      <c r="M192" s="58">
        <f t="shared" si="5"/>
        <v>36895.506535947708</v>
      </c>
      <c r="N192" s="85"/>
      <c r="O192" s="59"/>
      <c r="P192" s="108" t="s">
        <v>85</v>
      </c>
      <c r="Q192" s="55"/>
      <c r="R192" s="109">
        <v>0.01</v>
      </c>
      <c r="S192" s="55"/>
      <c r="T192" s="55"/>
      <c r="U192" s="116">
        <v>0</v>
      </c>
      <c r="V192" s="108"/>
      <c r="W192" s="55"/>
      <c r="X192" s="109">
        <v>0</v>
      </c>
      <c r="Y192" s="129"/>
      <c r="Z192" s="78">
        <v>0</v>
      </c>
    </row>
    <row r="193" spans="1:26" ht="27" customHeight="1">
      <c r="A193" s="32" t="s">
        <v>72</v>
      </c>
      <c r="B193" s="27">
        <v>189</v>
      </c>
      <c r="C193" s="73">
        <v>2</v>
      </c>
      <c r="D193" s="91">
        <v>6040005011652</v>
      </c>
      <c r="E193" s="32" t="s">
        <v>474</v>
      </c>
      <c r="F193" s="30" t="s">
        <v>475</v>
      </c>
      <c r="G193" s="14">
        <v>10</v>
      </c>
      <c r="H193" s="15">
        <v>1244000</v>
      </c>
      <c r="I193" s="16">
        <v>1377</v>
      </c>
      <c r="J193" s="14">
        <v>269</v>
      </c>
      <c r="K193" s="90">
        <f t="shared" si="4"/>
        <v>5.1999999999999993</v>
      </c>
      <c r="L193" s="20">
        <v>12</v>
      </c>
      <c r="M193" s="58">
        <f t="shared" si="5"/>
        <v>19935.897435897441</v>
      </c>
      <c r="N193" s="85"/>
      <c r="O193" s="59"/>
      <c r="P193" s="108" t="s">
        <v>85</v>
      </c>
      <c r="Q193" s="55"/>
      <c r="R193" s="109">
        <v>0.1</v>
      </c>
      <c r="S193" s="55"/>
      <c r="T193" s="55"/>
      <c r="U193" s="116">
        <v>0</v>
      </c>
      <c r="V193" s="108"/>
      <c r="W193" s="55"/>
      <c r="X193" s="109">
        <v>0</v>
      </c>
      <c r="Y193" s="129"/>
      <c r="Z193" s="78">
        <v>0</v>
      </c>
    </row>
    <row r="194" spans="1:26" ht="27" customHeight="1">
      <c r="A194" s="32" t="s">
        <v>72</v>
      </c>
      <c r="B194" s="27">
        <v>190</v>
      </c>
      <c r="C194" s="73">
        <v>2</v>
      </c>
      <c r="D194" s="91">
        <v>9040005014487</v>
      </c>
      <c r="E194" s="32" t="s">
        <v>476</v>
      </c>
      <c r="F194" s="30" t="s">
        <v>477</v>
      </c>
      <c r="G194" s="14">
        <v>13</v>
      </c>
      <c r="H194" s="15">
        <v>1333890</v>
      </c>
      <c r="I194" s="16">
        <v>2268</v>
      </c>
      <c r="J194" s="14">
        <v>245</v>
      </c>
      <c r="K194" s="90">
        <f t="shared" si="4"/>
        <v>9.2999999999999989</v>
      </c>
      <c r="L194" s="20">
        <v>12</v>
      </c>
      <c r="M194" s="58">
        <f t="shared" si="5"/>
        <v>11952.419354838712</v>
      </c>
      <c r="N194" s="85"/>
      <c r="O194" s="59"/>
      <c r="P194" s="108"/>
      <c r="Q194" s="55"/>
      <c r="R194" s="109">
        <v>0</v>
      </c>
      <c r="S194" s="55"/>
      <c r="T194" s="55"/>
      <c r="U194" s="116">
        <v>0</v>
      </c>
      <c r="V194" s="108"/>
      <c r="W194" s="55"/>
      <c r="X194" s="109">
        <v>0</v>
      </c>
      <c r="Y194" s="129"/>
      <c r="Z194" s="78">
        <v>0</v>
      </c>
    </row>
    <row r="195" spans="1:26" ht="27" customHeight="1">
      <c r="A195" s="32" t="s">
        <v>72</v>
      </c>
      <c r="B195" s="27">
        <v>191</v>
      </c>
      <c r="C195" s="73">
        <v>2</v>
      </c>
      <c r="D195" s="91">
        <v>4040005009087</v>
      </c>
      <c r="E195" s="32" t="s">
        <v>478</v>
      </c>
      <c r="F195" s="30" t="s">
        <v>479</v>
      </c>
      <c r="G195" s="14">
        <v>30</v>
      </c>
      <c r="H195" s="15">
        <v>6873627</v>
      </c>
      <c r="I195" s="16">
        <v>7919</v>
      </c>
      <c r="J195" s="14">
        <v>312</v>
      </c>
      <c r="K195" s="90">
        <f t="shared" si="4"/>
        <v>25.400000000000002</v>
      </c>
      <c r="L195" s="20">
        <v>12</v>
      </c>
      <c r="M195" s="58">
        <f t="shared" si="5"/>
        <v>22551.26968503937</v>
      </c>
      <c r="N195" s="85"/>
      <c r="O195" s="59"/>
      <c r="P195" s="108"/>
      <c r="Q195" s="55"/>
      <c r="R195" s="109">
        <v>0</v>
      </c>
      <c r="S195" s="55"/>
      <c r="T195" s="55"/>
      <c r="U195" s="116">
        <v>0</v>
      </c>
      <c r="V195" s="108"/>
      <c r="W195" s="55"/>
      <c r="X195" s="109">
        <v>0</v>
      </c>
      <c r="Y195" s="129"/>
      <c r="Z195" s="78">
        <v>0</v>
      </c>
    </row>
    <row r="196" spans="1:26" ht="27" customHeight="1">
      <c r="A196" s="32" t="s">
        <v>72</v>
      </c>
      <c r="B196" s="27">
        <v>192</v>
      </c>
      <c r="C196" s="73">
        <v>2</v>
      </c>
      <c r="D196" s="91">
        <v>4040005009087</v>
      </c>
      <c r="E196" s="32" t="s">
        <v>478</v>
      </c>
      <c r="F196" s="30" t="s">
        <v>480</v>
      </c>
      <c r="G196" s="14">
        <v>20</v>
      </c>
      <c r="H196" s="15">
        <v>3404936</v>
      </c>
      <c r="I196" s="16">
        <v>3301</v>
      </c>
      <c r="J196" s="14">
        <v>300</v>
      </c>
      <c r="K196" s="90">
        <f t="shared" ref="K196:K259" si="6">ROUNDUP(I196/J196,1)</f>
        <v>11.1</v>
      </c>
      <c r="L196" s="20">
        <v>12</v>
      </c>
      <c r="M196" s="58">
        <f t="shared" ref="M196:M259" si="7">IF(AND(H196&gt;0,K196&gt;0,L196&gt;0),H196/K196/L196,0)</f>
        <v>25562.582582582585</v>
      </c>
      <c r="N196" s="85"/>
      <c r="O196" s="59"/>
      <c r="P196" s="108"/>
      <c r="Q196" s="55"/>
      <c r="R196" s="109">
        <v>0</v>
      </c>
      <c r="S196" s="55"/>
      <c r="T196" s="55"/>
      <c r="U196" s="116">
        <v>0</v>
      </c>
      <c r="V196" s="108"/>
      <c r="W196" s="55"/>
      <c r="X196" s="109">
        <v>0</v>
      </c>
      <c r="Y196" s="129"/>
      <c r="Z196" s="78">
        <v>0</v>
      </c>
    </row>
    <row r="197" spans="1:26" ht="27" customHeight="1">
      <c r="A197" s="32" t="s">
        <v>72</v>
      </c>
      <c r="B197" s="27">
        <v>193</v>
      </c>
      <c r="C197" s="73">
        <v>1</v>
      </c>
      <c r="D197" s="91">
        <v>1040005005543</v>
      </c>
      <c r="E197" s="32" t="s">
        <v>481</v>
      </c>
      <c r="F197" s="30" t="s">
        <v>482</v>
      </c>
      <c r="G197" s="14">
        <v>20</v>
      </c>
      <c r="H197" s="15">
        <v>4489934</v>
      </c>
      <c r="I197" s="16">
        <v>2659</v>
      </c>
      <c r="J197" s="14">
        <v>241</v>
      </c>
      <c r="K197" s="90">
        <f t="shared" si="6"/>
        <v>11.1</v>
      </c>
      <c r="L197" s="20">
        <v>12</v>
      </c>
      <c r="M197" s="58">
        <f t="shared" si="7"/>
        <v>33708.213213213217</v>
      </c>
      <c r="N197" s="85"/>
      <c r="O197" s="59"/>
      <c r="P197" s="108" t="s">
        <v>85</v>
      </c>
      <c r="Q197" s="55"/>
      <c r="R197" s="109">
        <v>0</v>
      </c>
      <c r="S197" s="55"/>
      <c r="T197" s="55"/>
      <c r="U197" s="116">
        <v>0</v>
      </c>
      <c r="V197" s="108"/>
      <c r="W197" s="55"/>
      <c r="X197" s="109">
        <v>0</v>
      </c>
      <c r="Y197" s="129"/>
      <c r="Z197" s="78">
        <v>0</v>
      </c>
    </row>
    <row r="198" spans="1:26" ht="27" customHeight="1">
      <c r="A198" s="32" t="s">
        <v>72</v>
      </c>
      <c r="B198" s="27">
        <v>194</v>
      </c>
      <c r="C198" s="73">
        <v>6</v>
      </c>
      <c r="D198" s="91">
        <v>1000020122351</v>
      </c>
      <c r="E198" s="32" t="s">
        <v>483</v>
      </c>
      <c r="F198" s="30" t="s">
        <v>484</v>
      </c>
      <c r="G198" s="14">
        <v>20</v>
      </c>
      <c r="H198" s="15">
        <v>2082118</v>
      </c>
      <c r="I198" s="16">
        <v>2388</v>
      </c>
      <c r="J198" s="14">
        <v>237</v>
      </c>
      <c r="K198" s="90">
        <f t="shared" si="6"/>
        <v>10.1</v>
      </c>
      <c r="L198" s="20">
        <v>12</v>
      </c>
      <c r="M198" s="58">
        <f t="shared" si="7"/>
        <v>17179.191419141916</v>
      </c>
      <c r="N198" s="85"/>
      <c r="O198" s="59"/>
      <c r="P198" s="108" t="s">
        <v>85</v>
      </c>
      <c r="Q198" s="55"/>
      <c r="R198" s="109">
        <v>0.4</v>
      </c>
      <c r="S198" s="55"/>
      <c r="T198" s="55"/>
      <c r="U198" s="116">
        <v>0</v>
      </c>
      <c r="V198" s="108"/>
      <c r="W198" s="55"/>
      <c r="X198" s="109">
        <v>0</v>
      </c>
      <c r="Y198" s="129"/>
      <c r="Z198" s="78">
        <v>0</v>
      </c>
    </row>
    <row r="199" spans="1:26" ht="27" customHeight="1">
      <c r="A199" s="32" t="s">
        <v>72</v>
      </c>
      <c r="B199" s="27">
        <v>195</v>
      </c>
      <c r="C199" s="73">
        <v>1</v>
      </c>
      <c r="D199" s="91">
        <v>2040005009956</v>
      </c>
      <c r="E199" s="32" t="s">
        <v>485</v>
      </c>
      <c r="F199" s="30" t="s">
        <v>486</v>
      </c>
      <c r="G199" s="14">
        <v>25</v>
      </c>
      <c r="H199" s="15">
        <v>2793929</v>
      </c>
      <c r="I199" s="16">
        <v>3944</v>
      </c>
      <c r="J199" s="14">
        <v>240</v>
      </c>
      <c r="K199" s="90">
        <f t="shared" si="6"/>
        <v>16.5</v>
      </c>
      <c r="L199" s="20">
        <v>12</v>
      </c>
      <c r="M199" s="58">
        <f t="shared" si="7"/>
        <v>14110.752525252525</v>
      </c>
      <c r="N199" s="85"/>
      <c r="O199" s="59"/>
      <c r="P199" s="108"/>
      <c r="Q199" s="55"/>
      <c r="R199" s="109">
        <v>0</v>
      </c>
      <c r="S199" s="55"/>
      <c r="T199" s="55"/>
      <c r="U199" s="116">
        <v>0</v>
      </c>
      <c r="V199" s="108"/>
      <c r="W199" s="55"/>
      <c r="X199" s="109">
        <v>0</v>
      </c>
      <c r="Y199" s="129"/>
      <c r="Z199" s="78">
        <v>0</v>
      </c>
    </row>
    <row r="200" spans="1:26" ht="27" customHeight="1">
      <c r="A200" s="32" t="s">
        <v>72</v>
      </c>
      <c r="B200" s="27">
        <v>196</v>
      </c>
      <c r="C200" s="73">
        <v>5</v>
      </c>
      <c r="D200" s="91">
        <v>2040005008446</v>
      </c>
      <c r="E200" s="32" t="s">
        <v>487</v>
      </c>
      <c r="F200" s="30" t="s">
        <v>488</v>
      </c>
      <c r="G200" s="14">
        <v>20</v>
      </c>
      <c r="H200" s="15">
        <v>2212083</v>
      </c>
      <c r="I200" s="16">
        <v>2366</v>
      </c>
      <c r="J200" s="14">
        <v>255</v>
      </c>
      <c r="K200" s="90">
        <f t="shared" si="6"/>
        <v>9.2999999999999989</v>
      </c>
      <c r="L200" s="20">
        <v>12</v>
      </c>
      <c r="M200" s="58">
        <f t="shared" si="7"/>
        <v>19821.532258064519</v>
      </c>
      <c r="N200" s="85"/>
      <c r="O200" s="59"/>
      <c r="P200" s="108"/>
      <c r="Q200" s="55"/>
      <c r="R200" s="109">
        <v>0</v>
      </c>
      <c r="S200" s="55"/>
      <c r="T200" s="55"/>
      <c r="U200" s="116">
        <v>0</v>
      </c>
      <c r="V200" s="108"/>
      <c r="W200" s="55"/>
      <c r="X200" s="109">
        <v>0</v>
      </c>
      <c r="Y200" s="129"/>
      <c r="Z200" s="78">
        <v>0</v>
      </c>
    </row>
    <row r="201" spans="1:26" ht="27" customHeight="1">
      <c r="A201" s="32" t="s">
        <v>72</v>
      </c>
      <c r="B201" s="27">
        <v>197</v>
      </c>
      <c r="C201" s="73">
        <v>5</v>
      </c>
      <c r="D201" s="91">
        <v>1040005014313</v>
      </c>
      <c r="E201" s="32" t="s">
        <v>489</v>
      </c>
      <c r="F201" s="30" t="s">
        <v>490</v>
      </c>
      <c r="G201" s="14">
        <v>20</v>
      </c>
      <c r="H201" s="15">
        <v>4651000</v>
      </c>
      <c r="I201" s="16">
        <v>3773</v>
      </c>
      <c r="J201" s="14">
        <v>251</v>
      </c>
      <c r="K201" s="90">
        <f t="shared" si="6"/>
        <v>15.1</v>
      </c>
      <c r="L201" s="20">
        <v>12</v>
      </c>
      <c r="M201" s="58">
        <f t="shared" si="7"/>
        <v>25667.770419426048</v>
      </c>
      <c r="N201" s="85"/>
      <c r="O201" s="59"/>
      <c r="P201" s="108"/>
      <c r="Q201" s="55"/>
      <c r="R201" s="109">
        <v>0</v>
      </c>
      <c r="S201" s="55"/>
      <c r="T201" s="55"/>
      <c r="U201" s="116">
        <v>0</v>
      </c>
      <c r="V201" s="108"/>
      <c r="W201" s="55"/>
      <c r="X201" s="109">
        <v>0</v>
      </c>
      <c r="Y201" s="129"/>
      <c r="Z201" s="78">
        <v>0</v>
      </c>
    </row>
    <row r="202" spans="1:26" ht="27" customHeight="1">
      <c r="A202" s="32" t="s">
        <v>72</v>
      </c>
      <c r="B202" s="27">
        <v>198</v>
      </c>
      <c r="C202" s="73">
        <v>5</v>
      </c>
      <c r="D202" s="91">
        <v>3040005015945</v>
      </c>
      <c r="E202" s="32" t="s">
        <v>491</v>
      </c>
      <c r="F202" s="30" t="s">
        <v>492</v>
      </c>
      <c r="G202" s="14">
        <v>20</v>
      </c>
      <c r="H202" s="15">
        <v>2315934</v>
      </c>
      <c r="I202" s="16">
        <v>2676</v>
      </c>
      <c r="J202" s="14">
        <v>245</v>
      </c>
      <c r="K202" s="90">
        <f t="shared" si="6"/>
        <v>11</v>
      </c>
      <c r="L202" s="20">
        <v>12</v>
      </c>
      <c r="M202" s="58">
        <f t="shared" si="7"/>
        <v>17544.954545454548</v>
      </c>
      <c r="N202" s="85"/>
      <c r="O202" s="59"/>
      <c r="P202" s="108"/>
      <c r="Q202" s="55"/>
      <c r="R202" s="109">
        <v>0</v>
      </c>
      <c r="S202" s="55"/>
      <c r="T202" s="55"/>
      <c r="U202" s="116">
        <v>0</v>
      </c>
      <c r="V202" s="108"/>
      <c r="W202" s="55"/>
      <c r="X202" s="109">
        <v>0</v>
      </c>
      <c r="Y202" s="129"/>
      <c r="Z202" s="78">
        <v>0</v>
      </c>
    </row>
    <row r="203" spans="1:26" ht="27" customHeight="1">
      <c r="A203" s="32" t="s">
        <v>72</v>
      </c>
      <c r="B203" s="27">
        <v>199</v>
      </c>
      <c r="C203" s="73">
        <v>5</v>
      </c>
      <c r="D203" s="91">
        <v>6040005003732</v>
      </c>
      <c r="E203" s="32" t="s">
        <v>493</v>
      </c>
      <c r="F203" s="30" t="s">
        <v>494</v>
      </c>
      <c r="G203" s="14">
        <v>20</v>
      </c>
      <c r="H203" s="15">
        <v>3762100</v>
      </c>
      <c r="I203" s="16">
        <v>4297</v>
      </c>
      <c r="J203" s="14">
        <v>253</v>
      </c>
      <c r="K203" s="90">
        <f t="shared" si="6"/>
        <v>17</v>
      </c>
      <c r="L203" s="20">
        <v>12</v>
      </c>
      <c r="M203" s="58">
        <f t="shared" si="7"/>
        <v>18441.666666666668</v>
      </c>
      <c r="N203" s="85"/>
      <c r="O203" s="59"/>
      <c r="P203" s="108"/>
      <c r="Q203" s="55"/>
      <c r="R203" s="109">
        <v>0</v>
      </c>
      <c r="S203" s="55"/>
      <c r="T203" s="55"/>
      <c r="U203" s="116">
        <v>0</v>
      </c>
      <c r="V203" s="108"/>
      <c r="W203" s="55"/>
      <c r="X203" s="109">
        <v>0</v>
      </c>
      <c r="Y203" s="129"/>
      <c r="Z203" s="78">
        <v>0</v>
      </c>
    </row>
    <row r="204" spans="1:26" ht="27" customHeight="1">
      <c r="A204" s="32" t="s">
        <v>72</v>
      </c>
      <c r="B204" s="27">
        <v>200</v>
      </c>
      <c r="C204" s="73">
        <v>5</v>
      </c>
      <c r="D204" s="91">
        <v>3040005014212</v>
      </c>
      <c r="E204" s="32" t="s">
        <v>495</v>
      </c>
      <c r="F204" s="30" t="s">
        <v>496</v>
      </c>
      <c r="G204" s="14">
        <v>20</v>
      </c>
      <c r="H204" s="15">
        <v>1805563</v>
      </c>
      <c r="I204" s="16">
        <v>2494</v>
      </c>
      <c r="J204" s="14">
        <v>234</v>
      </c>
      <c r="K204" s="90">
        <f t="shared" si="6"/>
        <v>10.7</v>
      </c>
      <c r="L204" s="20">
        <v>12</v>
      </c>
      <c r="M204" s="58">
        <f t="shared" si="7"/>
        <v>14062.017133956388</v>
      </c>
      <c r="N204" s="85"/>
      <c r="O204" s="59"/>
      <c r="P204" s="108"/>
      <c r="Q204" s="55"/>
      <c r="R204" s="109">
        <v>0</v>
      </c>
      <c r="S204" s="55"/>
      <c r="T204" s="55"/>
      <c r="U204" s="116">
        <v>0</v>
      </c>
      <c r="V204" s="108"/>
      <c r="W204" s="55"/>
      <c r="X204" s="109">
        <v>0</v>
      </c>
      <c r="Y204" s="129"/>
      <c r="Z204" s="78">
        <v>0</v>
      </c>
    </row>
    <row r="205" spans="1:26" ht="27" customHeight="1">
      <c r="A205" s="32" t="s">
        <v>72</v>
      </c>
      <c r="B205" s="27">
        <v>201</v>
      </c>
      <c r="C205" s="73">
        <v>5</v>
      </c>
      <c r="D205" s="91">
        <v>1040005004875</v>
      </c>
      <c r="E205" s="32" t="s">
        <v>497</v>
      </c>
      <c r="F205" s="30" t="s">
        <v>498</v>
      </c>
      <c r="G205" s="14">
        <v>10</v>
      </c>
      <c r="H205" s="15">
        <v>2508345</v>
      </c>
      <c r="I205" s="16">
        <v>1668</v>
      </c>
      <c r="J205" s="14">
        <v>246</v>
      </c>
      <c r="K205" s="90">
        <f t="shared" si="6"/>
        <v>6.8</v>
      </c>
      <c r="L205" s="20">
        <v>12</v>
      </c>
      <c r="M205" s="58">
        <f t="shared" si="7"/>
        <v>30739.522058823528</v>
      </c>
      <c r="N205" s="85"/>
      <c r="O205" s="59"/>
      <c r="P205" s="108"/>
      <c r="Q205" s="55"/>
      <c r="R205" s="109">
        <v>0</v>
      </c>
      <c r="S205" s="55"/>
      <c r="T205" s="55"/>
      <c r="U205" s="116">
        <v>0</v>
      </c>
      <c r="V205" s="108"/>
      <c r="W205" s="55"/>
      <c r="X205" s="109">
        <v>0</v>
      </c>
      <c r="Y205" s="129"/>
      <c r="Z205" s="78">
        <v>0</v>
      </c>
    </row>
    <row r="206" spans="1:26" ht="27" customHeight="1">
      <c r="A206" s="32" t="s">
        <v>72</v>
      </c>
      <c r="B206" s="27">
        <v>202</v>
      </c>
      <c r="C206" s="73">
        <v>5</v>
      </c>
      <c r="D206" s="91">
        <v>4040005012660</v>
      </c>
      <c r="E206" s="32" t="s">
        <v>499</v>
      </c>
      <c r="F206" s="30" t="s">
        <v>500</v>
      </c>
      <c r="G206" s="14">
        <v>20</v>
      </c>
      <c r="H206" s="15">
        <v>5906960</v>
      </c>
      <c r="I206" s="16">
        <v>3984</v>
      </c>
      <c r="J206" s="14">
        <v>268</v>
      </c>
      <c r="K206" s="90">
        <f t="shared" si="6"/>
        <v>14.9</v>
      </c>
      <c r="L206" s="20">
        <v>12</v>
      </c>
      <c r="M206" s="58">
        <f t="shared" si="7"/>
        <v>33036.68903803132</v>
      </c>
      <c r="N206" s="85"/>
      <c r="O206" s="59"/>
      <c r="P206" s="108" t="s">
        <v>85</v>
      </c>
      <c r="Q206" s="55"/>
      <c r="R206" s="109">
        <v>0.04</v>
      </c>
      <c r="S206" s="55"/>
      <c r="T206" s="55"/>
      <c r="U206" s="116">
        <v>0</v>
      </c>
      <c r="V206" s="108"/>
      <c r="W206" s="55"/>
      <c r="X206" s="109">
        <v>0</v>
      </c>
      <c r="Y206" s="129"/>
      <c r="Z206" s="78">
        <v>0</v>
      </c>
    </row>
    <row r="207" spans="1:26" ht="27" customHeight="1">
      <c r="A207" s="32" t="s">
        <v>72</v>
      </c>
      <c r="B207" s="27">
        <v>203</v>
      </c>
      <c r="C207" s="73">
        <v>5</v>
      </c>
      <c r="D207" s="91">
        <v>8040005020016</v>
      </c>
      <c r="E207" s="32" t="s">
        <v>501</v>
      </c>
      <c r="F207" s="30" t="s">
        <v>502</v>
      </c>
      <c r="G207" s="14">
        <v>20</v>
      </c>
      <c r="H207" s="15">
        <v>1903613</v>
      </c>
      <c r="I207" s="16">
        <v>1820</v>
      </c>
      <c r="J207" s="14">
        <v>261</v>
      </c>
      <c r="K207" s="90">
        <f t="shared" si="6"/>
        <v>7</v>
      </c>
      <c r="L207" s="20">
        <v>12</v>
      </c>
      <c r="M207" s="58">
        <f t="shared" si="7"/>
        <v>22662.059523809523</v>
      </c>
      <c r="N207" s="85"/>
      <c r="O207" s="59"/>
      <c r="P207" s="108" t="s">
        <v>85</v>
      </c>
      <c r="Q207" s="55"/>
      <c r="R207" s="109">
        <v>0.84</v>
      </c>
      <c r="S207" s="55"/>
      <c r="T207" s="55"/>
      <c r="U207" s="116">
        <v>0</v>
      </c>
      <c r="V207" s="108"/>
      <c r="W207" s="55"/>
      <c r="X207" s="109">
        <v>0</v>
      </c>
      <c r="Y207" s="129" t="s">
        <v>85</v>
      </c>
      <c r="Z207" s="78" t="s">
        <v>1164</v>
      </c>
    </row>
    <row r="208" spans="1:26" ht="27" customHeight="1">
      <c r="A208" s="32" t="s">
        <v>72</v>
      </c>
      <c r="B208" s="27">
        <v>204</v>
      </c>
      <c r="C208" s="73">
        <v>5</v>
      </c>
      <c r="D208" s="91">
        <v>1211000000000</v>
      </c>
      <c r="E208" s="32" t="s">
        <v>503</v>
      </c>
      <c r="F208" s="30" t="s">
        <v>504</v>
      </c>
      <c r="G208" s="14">
        <v>20</v>
      </c>
      <c r="H208" s="15">
        <v>1104000</v>
      </c>
      <c r="I208" s="16">
        <v>2160</v>
      </c>
      <c r="J208" s="14">
        <v>240</v>
      </c>
      <c r="K208" s="90">
        <f t="shared" si="6"/>
        <v>9</v>
      </c>
      <c r="L208" s="20">
        <v>12</v>
      </c>
      <c r="M208" s="58">
        <f t="shared" si="7"/>
        <v>10222.222222222223</v>
      </c>
      <c r="N208" s="85"/>
      <c r="O208" s="59"/>
      <c r="P208" s="108"/>
      <c r="Q208" s="55"/>
      <c r="R208" s="109">
        <v>0</v>
      </c>
      <c r="S208" s="55"/>
      <c r="T208" s="55"/>
      <c r="U208" s="116">
        <v>0</v>
      </c>
      <c r="V208" s="108"/>
      <c r="W208" s="55"/>
      <c r="X208" s="109">
        <v>0</v>
      </c>
      <c r="Y208" s="129"/>
      <c r="Z208" s="78">
        <v>0</v>
      </c>
    </row>
    <row r="209" spans="1:26" ht="27" customHeight="1">
      <c r="A209" s="32" t="s">
        <v>72</v>
      </c>
      <c r="B209" s="27">
        <v>205</v>
      </c>
      <c r="C209" s="73">
        <v>5</v>
      </c>
      <c r="D209" s="91">
        <v>7040005014332</v>
      </c>
      <c r="E209" s="32" t="s">
        <v>505</v>
      </c>
      <c r="F209" s="30" t="s">
        <v>506</v>
      </c>
      <c r="G209" s="14">
        <v>20</v>
      </c>
      <c r="H209" s="15">
        <v>2779480</v>
      </c>
      <c r="I209" s="16">
        <v>3604</v>
      </c>
      <c r="J209" s="14">
        <v>243</v>
      </c>
      <c r="K209" s="90">
        <f t="shared" si="6"/>
        <v>14.9</v>
      </c>
      <c r="L209" s="20">
        <v>12</v>
      </c>
      <c r="M209" s="58">
        <f t="shared" si="7"/>
        <v>15545.190156599552</v>
      </c>
      <c r="N209" s="85"/>
      <c r="O209" s="59"/>
      <c r="P209" s="108"/>
      <c r="Q209" s="55"/>
      <c r="R209" s="109">
        <v>0</v>
      </c>
      <c r="S209" s="55"/>
      <c r="T209" s="55"/>
      <c r="U209" s="116">
        <v>0</v>
      </c>
      <c r="V209" s="108"/>
      <c r="W209" s="55"/>
      <c r="X209" s="109">
        <v>0</v>
      </c>
      <c r="Y209" s="129"/>
      <c r="Z209" s="78">
        <v>0</v>
      </c>
    </row>
    <row r="210" spans="1:26" ht="27" customHeight="1">
      <c r="A210" s="32" t="s">
        <v>72</v>
      </c>
      <c r="B210" s="27">
        <v>206</v>
      </c>
      <c r="C210" s="73">
        <v>5</v>
      </c>
      <c r="D210" s="91">
        <v>9040005011278</v>
      </c>
      <c r="E210" s="32" t="s">
        <v>507</v>
      </c>
      <c r="F210" s="30" t="s">
        <v>508</v>
      </c>
      <c r="G210" s="14">
        <v>40</v>
      </c>
      <c r="H210" s="15">
        <v>12890570</v>
      </c>
      <c r="I210" s="16">
        <v>9130</v>
      </c>
      <c r="J210" s="14">
        <v>239</v>
      </c>
      <c r="K210" s="90">
        <f t="shared" si="6"/>
        <v>38.300000000000004</v>
      </c>
      <c r="L210" s="20">
        <v>12</v>
      </c>
      <c r="M210" s="58">
        <f t="shared" si="7"/>
        <v>28047.367275892077</v>
      </c>
      <c r="N210" s="85"/>
      <c r="O210" s="59"/>
      <c r="P210" s="108"/>
      <c r="Q210" s="55"/>
      <c r="R210" s="109">
        <v>0</v>
      </c>
      <c r="S210" s="55"/>
      <c r="T210" s="55"/>
      <c r="U210" s="116">
        <v>0</v>
      </c>
      <c r="V210" s="108"/>
      <c r="W210" s="55"/>
      <c r="X210" s="109">
        <v>0</v>
      </c>
      <c r="Y210" s="129"/>
      <c r="Z210" s="78">
        <v>0</v>
      </c>
    </row>
    <row r="211" spans="1:26" ht="27" customHeight="1">
      <c r="A211" s="32" t="s">
        <v>72</v>
      </c>
      <c r="B211" s="27">
        <v>207</v>
      </c>
      <c r="C211" s="73">
        <v>5</v>
      </c>
      <c r="D211" s="91">
        <v>8040005004381</v>
      </c>
      <c r="E211" s="32" t="s">
        <v>509</v>
      </c>
      <c r="F211" s="30" t="s">
        <v>510</v>
      </c>
      <c r="G211" s="14">
        <v>20</v>
      </c>
      <c r="H211" s="15">
        <v>767000</v>
      </c>
      <c r="I211" s="16">
        <v>2493</v>
      </c>
      <c r="J211" s="14">
        <v>241</v>
      </c>
      <c r="K211" s="90">
        <f t="shared" si="6"/>
        <v>10.4</v>
      </c>
      <c r="L211" s="20">
        <v>12</v>
      </c>
      <c r="M211" s="58">
        <f t="shared" si="7"/>
        <v>6145.833333333333</v>
      </c>
      <c r="N211" s="85"/>
      <c r="O211" s="59"/>
      <c r="P211" s="108"/>
      <c r="Q211" s="55"/>
      <c r="R211" s="109">
        <v>0</v>
      </c>
      <c r="S211" s="55"/>
      <c r="T211" s="55"/>
      <c r="U211" s="116">
        <v>0</v>
      </c>
      <c r="V211" s="108"/>
      <c r="W211" s="55"/>
      <c r="X211" s="109">
        <v>0</v>
      </c>
      <c r="Y211" s="129"/>
      <c r="Z211" s="78">
        <v>0</v>
      </c>
    </row>
    <row r="212" spans="1:26" ht="27" customHeight="1">
      <c r="A212" s="32" t="s">
        <v>72</v>
      </c>
      <c r="B212" s="27">
        <v>208</v>
      </c>
      <c r="C212" s="73">
        <v>5</v>
      </c>
      <c r="D212" s="91">
        <v>7040005004597</v>
      </c>
      <c r="E212" s="32" t="s">
        <v>511</v>
      </c>
      <c r="F212" s="30" t="s">
        <v>512</v>
      </c>
      <c r="G212" s="14">
        <v>35</v>
      </c>
      <c r="H212" s="15">
        <v>4058845</v>
      </c>
      <c r="I212" s="16">
        <v>5011</v>
      </c>
      <c r="J212" s="14">
        <v>242</v>
      </c>
      <c r="K212" s="90">
        <f t="shared" si="6"/>
        <v>20.8</v>
      </c>
      <c r="L212" s="20">
        <v>12</v>
      </c>
      <c r="M212" s="58">
        <f t="shared" si="7"/>
        <v>16261.398237179486</v>
      </c>
      <c r="N212" s="85"/>
      <c r="O212" s="59"/>
      <c r="P212" s="108"/>
      <c r="Q212" s="55"/>
      <c r="R212" s="109">
        <v>0</v>
      </c>
      <c r="S212" s="55"/>
      <c r="T212" s="55"/>
      <c r="U212" s="116">
        <v>0</v>
      </c>
      <c r="V212" s="108"/>
      <c r="W212" s="55"/>
      <c r="X212" s="109">
        <v>0</v>
      </c>
      <c r="Y212" s="129"/>
      <c r="Z212" s="78">
        <v>0</v>
      </c>
    </row>
    <row r="213" spans="1:26" ht="27" customHeight="1">
      <c r="A213" s="32" t="s">
        <v>72</v>
      </c>
      <c r="B213" s="27">
        <v>209</v>
      </c>
      <c r="C213" s="73">
        <v>5</v>
      </c>
      <c r="D213" s="91">
        <v>5040005010366</v>
      </c>
      <c r="E213" s="32" t="s">
        <v>513</v>
      </c>
      <c r="F213" s="30" t="s">
        <v>514</v>
      </c>
      <c r="G213" s="14">
        <v>20</v>
      </c>
      <c r="H213" s="15">
        <v>2475846</v>
      </c>
      <c r="I213" s="16">
        <v>4712</v>
      </c>
      <c r="J213" s="14">
        <v>240</v>
      </c>
      <c r="K213" s="90">
        <f t="shared" si="6"/>
        <v>19.700000000000003</v>
      </c>
      <c r="L213" s="20">
        <v>12</v>
      </c>
      <c r="M213" s="58">
        <f t="shared" si="7"/>
        <v>10473.121827411165</v>
      </c>
      <c r="N213" s="85"/>
      <c r="O213" s="59"/>
      <c r="P213" s="108"/>
      <c r="Q213" s="55"/>
      <c r="R213" s="109">
        <v>0</v>
      </c>
      <c r="S213" s="55"/>
      <c r="T213" s="55"/>
      <c r="U213" s="116">
        <v>0</v>
      </c>
      <c r="V213" s="108"/>
      <c r="W213" s="55"/>
      <c r="X213" s="109">
        <v>0</v>
      </c>
      <c r="Y213" s="129"/>
      <c r="Z213" s="78">
        <v>0</v>
      </c>
    </row>
    <row r="214" spans="1:26" ht="27" customHeight="1">
      <c r="A214" s="32" t="s">
        <v>72</v>
      </c>
      <c r="B214" s="27">
        <v>210</v>
      </c>
      <c r="C214" s="73">
        <v>5</v>
      </c>
      <c r="D214" s="91">
        <v>1040005007762</v>
      </c>
      <c r="E214" s="32" t="s">
        <v>515</v>
      </c>
      <c r="F214" s="30" t="s">
        <v>516</v>
      </c>
      <c r="G214" s="14">
        <v>20</v>
      </c>
      <c r="H214" s="15">
        <v>2220400</v>
      </c>
      <c r="I214" s="16">
        <v>2471</v>
      </c>
      <c r="J214" s="14">
        <v>285</v>
      </c>
      <c r="K214" s="90">
        <f t="shared" si="6"/>
        <v>8.6999999999999993</v>
      </c>
      <c r="L214" s="20">
        <v>12</v>
      </c>
      <c r="M214" s="58">
        <f t="shared" si="7"/>
        <v>21268.199233716477</v>
      </c>
      <c r="N214" s="85"/>
      <c r="O214" s="59"/>
      <c r="P214" s="108" t="s">
        <v>85</v>
      </c>
      <c r="Q214" s="55" t="s">
        <v>85</v>
      </c>
      <c r="R214" s="109">
        <v>0</v>
      </c>
      <c r="S214" s="55"/>
      <c r="T214" s="55"/>
      <c r="U214" s="116">
        <v>0</v>
      </c>
      <c r="V214" s="108"/>
      <c r="W214" s="55"/>
      <c r="X214" s="109">
        <v>0</v>
      </c>
      <c r="Y214" s="129"/>
      <c r="Z214" s="78">
        <v>0</v>
      </c>
    </row>
    <row r="215" spans="1:26" ht="27" customHeight="1">
      <c r="A215" s="32" t="s">
        <v>72</v>
      </c>
      <c r="B215" s="27">
        <v>211</v>
      </c>
      <c r="C215" s="73">
        <v>5</v>
      </c>
      <c r="D215" s="91">
        <v>2040005008958</v>
      </c>
      <c r="E215" s="32" t="s">
        <v>517</v>
      </c>
      <c r="F215" s="30" t="s">
        <v>518</v>
      </c>
      <c r="G215" s="14">
        <v>20</v>
      </c>
      <c r="H215" s="15">
        <v>16449085</v>
      </c>
      <c r="I215" s="16">
        <v>6336</v>
      </c>
      <c r="J215" s="14">
        <v>359</v>
      </c>
      <c r="K215" s="90">
        <f t="shared" si="6"/>
        <v>17.700000000000003</v>
      </c>
      <c r="L215" s="20">
        <v>12</v>
      </c>
      <c r="M215" s="58">
        <f t="shared" si="7"/>
        <v>77443.903013182658</v>
      </c>
      <c r="N215" s="85"/>
      <c r="O215" s="59"/>
      <c r="P215" s="108"/>
      <c r="Q215" s="55"/>
      <c r="R215" s="109">
        <v>0</v>
      </c>
      <c r="S215" s="55"/>
      <c r="T215" s="55"/>
      <c r="U215" s="116">
        <v>0</v>
      </c>
      <c r="V215" s="108"/>
      <c r="W215" s="55"/>
      <c r="X215" s="109">
        <v>0</v>
      </c>
      <c r="Y215" s="129"/>
      <c r="Z215" s="78">
        <v>0</v>
      </c>
    </row>
    <row r="216" spans="1:26" ht="27" customHeight="1">
      <c r="A216" s="32" t="s">
        <v>72</v>
      </c>
      <c r="B216" s="27">
        <v>212</v>
      </c>
      <c r="C216" s="73">
        <v>5</v>
      </c>
      <c r="D216" s="91">
        <v>2040005008958</v>
      </c>
      <c r="E216" s="32" t="s">
        <v>517</v>
      </c>
      <c r="F216" s="30" t="s">
        <v>519</v>
      </c>
      <c r="G216" s="14">
        <v>20</v>
      </c>
      <c r="H216" s="15">
        <v>7808622</v>
      </c>
      <c r="I216" s="16">
        <v>6826</v>
      </c>
      <c r="J216" s="14">
        <v>359</v>
      </c>
      <c r="K216" s="90">
        <f t="shared" si="6"/>
        <v>19.100000000000001</v>
      </c>
      <c r="L216" s="20">
        <v>12</v>
      </c>
      <c r="M216" s="58">
        <f t="shared" si="7"/>
        <v>34069.03141361256</v>
      </c>
      <c r="N216" s="85"/>
      <c r="O216" s="59"/>
      <c r="P216" s="108"/>
      <c r="Q216" s="55"/>
      <c r="R216" s="109">
        <v>0</v>
      </c>
      <c r="S216" s="55"/>
      <c r="T216" s="55"/>
      <c r="U216" s="116">
        <v>0</v>
      </c>
      <c r="V216" s="108"/>
      <c r="W216" s="55"/>
      <c r="X216" s="109">
        <v>0</v>
      </c>
      <c r="Y216" s="129"/>
      <c r="Z216" s="78">
        <v>0</v>
      </c>
    </row>
    <row r="217" spans="1:26" ht="27" customHeight="1">
      <c r="A217" s="32" t="s">
        <v>72</v>
      </c>
      <c r="B217" s="27">
        <v>213</v>
      </c>
      <c r="C217" s="73">
        <v>5</v>
      </c>
      <c r="D217" s="91">
        <v>5040005013559</v>
      </c>
      <c r="E217" s="32" t="s">
        <v>520</v>
      </c>
      <c r="F217" s="30" t="s">
        <v>521</v>
      </c>
      <c r="G217" s="14">
        <v>20</v>
      </c>
      <c r="H217" s="15">
        <v>4784753</v>
      </c>
      <c r="I217" s="16">
        <v>4231</v>
      </c>
      <c r="J217" s="14">
        <v>294</v>
      </c>
      <c r="K217" s="90">
        <f t="shared" si="6"/>
        <v>14.4</v>
      </c>
      <c r="L217" s="20">
        <v>12</v>
      </c>
      <c r="M217" s="58">
        <f t="shared" si="7"/>
        <v>27689.542824074073</v>
      </c>
      <c r="N217" s="85"/>
      <c r="O217" s="59"/>
      <c r="P217" s="108" t="s">
        <v>85</v>
      </c>
      <c r="Q217" s="55"/>
      <c r="R217" s="109">
        <v>0.9</v>
      </c>
      <c r="S217" s="55"/>
      <c r="T217" s="55"/>
      <c r="U217" s="116">
        <v>0</v>
      </c>
      <c r="V217" s="108"/>
      <c r="W217" s="55"/>
      <c r="X217" s="109">
        <v>0</v>
      </c>
      <c r="Y217" s="129"/>
      <c r="Z217" s="78">
        <v>0</v>
      </c>
    </row>
    <row r="218" spans="1:26" ht="27" customHeight="1">
      <c r="A218" s="32" t="s">
        <v>72</v>
      </c>
      <c r="B218" s="27">
        <v>214</v>
      </c>
      <c r="C218" s="73">
        <v>5</v>
      </c>
      <c r="D218" s="91">
        <v>5040005004839</v>
      </c>
      <c r="E218" s="32" t="s">
        <v>522</v>
      </c>
      <c r="F218" s="30" t="s">
        <v>523</v>
      </c>
      <c r="G218" s="14">
        <v>20</v>
      </c>
      <c r="H218" s="15">
        <v>4155719</v>
      </c>
      <c r="I218" s="16">
        <v>3946</v>
      </c>
      <c r="J218" s="14">
        <v>253</v>
      </c>
      <c r="K218" s="90">
        <f t="shared" si="6"/>
        <v>15.6</v>
      </c>
      <c r="L218" s="20">
        <v>12</v>
      </c>
      <c r="M218" s="58">
        <f t="shared" si="7"/>
        <v>22199.353632478636</v>
      </c>
      <c r="N218" s="85"/>
      <c r="O218" s="59"/>
      <c r="P218" s="108"/>
      <c r="Q218" s="55"/>
      <c r="R218" s="109">
        <v>0</v>
      </c>
      <c r="S218" s="55"/>
      <c r="T218" s="55"/>
      <c r="U218" s="116">
        <v>0</v>
      </c>
      <c r="V218" s="108"/>
      <c r="W218" s="55"/>
      <c r="X218" s="109">
        <v>0</v>
      </c>
      <c r="Y218" s="129"/>
      <c r="Z218" s="78">
        <v>0</v>
      </c>
    </row>
    <row r="219" spans="1:26" ht="27" customHeight="1">
      <c r="A219" s="32" t="s">
        <v>72</v>
      </c>
      <c r="B219" s="27">
        <v>215</v>
      </c>
      <c r="C219" s="73">
        <v>5</v>
      </c>
      <c r="D219" s="91">
        <v>8040005017961</v>
      </c>
      <c r="E219" s="32" t="s">
        <v>524</v>
      </c>
      <c r="F219" s="30" t="s">
        <v>525</v>
      </c>
      <c r="G219" s="14">
        <v>14</v>
      </c>
      <c r="H219" s="15">
        <v>3079525</v>
      </c>
      <c r="I219" s="16">
        <v>2638</v>
      </c>
      <c r="J219" s="14">
        <v>259</v>
      </c>
      <c r="K219" s="90">
        <f t="shared" si="6"/>
        <v>10.199999999999999</v>
      </c>
      <c r="L219" s="20">
        <v>12</v>
      </c>
      <c r="M219" s="58">
        <f t="shared" si="7"/>
        <v>25159.517973856211</v>
      </c>
      <c r="N219" s="85"/>
      <c r="O219" s="59"/>
      <c r="P219" s="108" t="s">
        <v>85</v>
      </c>
      <c r="Q219" s="55"/>
      <c r="R219" s="109">
        <v>0.99</v>
      </c>
      <c r="S219" s="55"/>
      <c r="T219" s="55"/>
      <c r="U219" s="116">
        <v>0</v>
      </c>
      <c r="V219" s="108"/>
      <c r="W219" s="55"/>
      <c r="X219" s="109">
        <v>0</v>
      </c>
      <c r="Y219" s="129"/>
      <c r="Z219" s="78">
        <v>0</v>
      </c>
    </row>
    <row r="220" spans="1:26" ht="27" customHeight="1">
      <c r="A220" s="32" t="s">
        <v>72</v>
      </c>
      <c r="B220" s="27">
        <v>216</v>
      </c>
      <c r="C220" s="73">
        <v>5</v>
      </c>
      <c r="D220" s="91">
        <v>1040005012135</v>
      </c>
      <c r="E220" s="32" t="s">
        <v>526</v>
      </c>
      <c r="F220" s="30" t="s">
        <v>527</v>
      </c>
      <c r="G220" s="14">
        <v>10</v>
      </c>
      <c r="H220" s="15">
        <v>1019830</v>
      </c>
      <c r="I220" s="16">
        <v>1326</v>
      </c>
      <c r="J220" s="14">
        <v>247</v>
      </c>
      <c r="K220" s="90">
        <f t="shared" si="6"/>
        <v>5.3999999999999995</v>
      </c>
      <c r="L220" s="20">
        <v>12</v>
      </c>
      <c r="M220" s="58">
        <f t="shared" si="7"/>
        <v>15738.117283950618</v>
      </c>
      <c r="N220" s="85"/>
      <c r="O220" s="59"/>
      <c r="P220" s="108"/>
      <c r="Q220" s="55"/>
      <c r="R220" s="109">
        <v>0</v>
      </c>
      <c r="S220" s="55"/>
      <c r="T220" s="55"/>
      <c r="U220" s="116">
        <v>0</v>
      </c>
      <c r="V220" s="108"/>
      <c r="W220" s="55"/>
      <c r="X220" s="109">
        <v>0</v>
      </c>
      <c r="Y220" s="129"/>
      <c r="Z220" s="78">
        <v>0</v>
      </c>
    </row>
    <row r="221" spans="1:26" ht="27" customHeight="1">
      <c r="A221" s="32" t="s">
        <v>72</v>
      </c>
      <c r="B221" s="27">
        <v>217</v>
      </c>
      <c r="C221" s="73">
        <v>5</v>
      </c>
      <c r="D221" s="91">
        <v>3040005004601</v>
      </c>
      <c r="E221" s="32" t="s">
        <v>99</v>
      </c>
      <c r="F221" s="30" t="s">
        <v>115</v>
      </c>
      <c r="G221" s="14">
        <v>28</v>
      </c>
      <c r="H221" s="15">
        <v>8820947</v>
      </c>
      <c r="I221" s="16">
        <v>6893</v>
      </c>
      <c r="J221" s="14">
        <v>256</v>
      </c>
      <c r="K221" s="90">
        <f t="shared" si="6"/>
        <v>27</v>
      </c>
      <c r="L221" s="20">
        <v>12</v>
      </c>
      <c r="M221" s="58">
        <f t="shared" si="7"/>
        <v>27225.145061728395</v>
      </c>
      <c r="N221" s="85"/>
      <c r="O221" s="59"/>
      <c r="P221" s="108"/>
      <c r="Q221" s="55"/>
      <c r="R221" s="109">
        <v>0</v>
      </c>
      <c r="S221" s="55"/>
      <c r="T221" s="55"/>
      <c r="U221" s="116">
        <v>0</v>
      </c>
      <c r="V221" s="108"/>
      <c r="W221" s="55"/>
      <c r="X221" s="109">
        <v>0</v>
      </c>
      <c r="Y221" s="129"/>
      <c r="Z221" s="78">
        <v>0</v>
      </c>
    </row>
    <row r="222" spans="1:26" ht="27" customHeight="1">
      <c r="A222" s="32" t="s">
        <v>72</v>
      </c>
      <c r="B222" s="27">
        <v>218</v>
      </c>
      <c r="C222" s="73">
        <v>5</v>
      </c>
      <c r="D222" s="91">
        <v>3040005004601</v>
      </c>
      <c r="E222" s="32" t="s">
        <v>99</v>
      </c>
      <c r="F222" s="30" t="s">
        <v>528</v>
      </c>
      <c r="G222" s="14">
        <v>20</v>
      </c>
      <c r="H222" s="15">
        <v>3041748</v>
      </c>
      <c r="I222" s="16">
        <v>2159</v>
      </c>
      <c r="J222" s="14">
        <v>256</v>
      </c>
      <c r="K222" s="90">
        <f t="shared" si="6"/>
        <v>8.5</v>
      </c>
      <c r="L222" s="20">
        <v>12</v>
      </c>
      <c r="M222" s="58">
        <f t="shared" si="7"/>
        <v>29821.058823529413</v>
      </c>
      <c r="N222" s="85"/>
      <c r="O222" s="59"/>
      <c r="P222" s="108"/>
      <c r="Q222" s="55"/>
      <c r="R222" s="109">
        <v>0</v>
      </c>
      <c r="S222" s="55"/>
      <c r="T222" s="55"/>
      <c r="U222" s="116">
        <v>0</v>
      </c>
      <c r="V222" s="108"/>
      <c r="W222" s="55"/>
      <c r="X222" s="109">
        <v>0</v>
      </c>
      <c r="Y222" s="129"/>
      <c r="Z222" s="78">
        <v>0</v>
      </c>
    </row>
    <row r="223" spans="1:26" ht="27" customHeight="1">
      <c r="A223" s="32" t="s">
        <v>72</v>
      </c>
      <c r="B223" s="27">
        <v>219</v>
      </c>
      <c r="C223" s="73">
        <v>5</v>
      </c>
      <c r="D223" s="91">
        <v>7040005015883</v>
      </c>
      <c r="E223" s="32" t="s">
        <v>529</v>
      </c>
      <c r="F223" s="30" t="s">
        <v>530</v>
      </c>
      <c r="G223" s="14">
        <v>20</v>
      </c>
      <c r="H223" s="15">
        <v>1632705</v>
      </c>
      <c r="I223" s="16">
        <v>1923</v>
      </c>
      <c r="J223" s="14">
        <v>235</v>
      </c>
      <c r="K223" s="90">
        <f t="shared" si="6"/>
        <v>8.1999999999999993</v>
      </c>
      <c r="L223" s="20">
        <v>12</v>
      </c>
      <c r="M223" s="58">
        <f t="shared" si="7"/>
        <v>16592.530487804881</v>
      </c>
      <c r="N223" s="85"/>
      <c r="O223" s="59"/>
      <c r="P223" s="108"/>
      <c r="Q223" s="55"/>
      <c r="R223" s="109">
        <v>0</v>
      </c>
      <c r="S223" s="55"/>
      <c r="T223" s="55"/>
      <c r="U223" s="116">
        <v>0</v>
      </c>
      <c r="V223" s="108"/>
      <c r="W223" s="55"/>
      <c r="X223" s="109">
        <v>0</v>
      </c>
      <c r="Y223" s="129"/>
      <c r="Z223" s="78">
        <v>0</v>
      </c>
    </row>
    <row r="224" spans="1:26" ht="27" customHeight="1">
      <c r="A224" s="32" t="s">
        <v>72</v>
      </c>
      <c r="B224" s="27">
        <v>220</v>
      </c>
      <c r="C224" s="73">
        <v>5</v>
      </c>
      <c r="D224" s="91">
        <v>2040005006796</v>
      </c>
      <c r="E224" s="32" t="s">
        <v>531</v>
      </c>
      <c r="F224" s="30" t="s">
        <v>532</v>
      </c>
      <c r="G224" s="14">
        <v>40</v>
      </c>
      <c r="H224" s="15">
        <v>4142547</v>
      </c>
      <c r="I224" s="16">
        <v>4328</v>
      </c>
      <c r="J224" s="14">
        <v>330</v>
      </c>
      <c r="K224" s="90">
        <f t="shared" si="6"/>
        <v>13.2</v>
      </c>
      <c r="L224" s="20">
        <v>12</v>
      </c>
      <c r="M224" s="58">
        <f t="shared" si="7"/>
        <v>26152.44318181818</v>
      </c>
      <c r="N224" s="85"/>
      <c r="O224" s="59"/>
      <c r="P224" s="108"/>
      <c r="Q224" s="55"/>
      <c r="R224" s="109">
        <v>0</v>
      </c>
      <c r="S224" s="55"/>
      <c r="T224" s="55"/>
      <c r="U224" s="116">
        <v>0</v>
      </c>
      <c r="V224" s="108"/>
      <c r="W224" s="55"/>
      <c r="X224" s="109">
        <v>0</v>
      </c>
      <c r="Y224" s="129"/>
      <c r="Z224" s="78">
        <v>0</v>
      </c>
    </row>
    <row r="225" spans="1:26" ht="27" customHeight="1">
      <c r="A225" s="32" t="s">
        <v>72</v>
      </c>
      <c r="B225" s="27">
        <v>221</v>
      </c>
      <c r="C225" s="73">
        <v>5</v>
      </c>
      <c r="D225" s="91">
        <v>6040005018739</v>
      </c>
      <c r="E225" s="32" t="s">
        <v>131</v>
      </c>
      <c r="F225" s="30" t="s">
        <v>533</v>
      </c>
      <c r="G225" s="14">
        <v>20</v>
      </c>
      <c r="H225" s="15">
        <v>3993770</v>
      </c>
      <c r="I225" s="16">
        <v>3758</v>
      </c>
      <c r="J225" s="14">
        <v>239</v>
      </c>
      <c r="K225" s="90">
        <f t="shared" si="6"/>
        <v>15.799999999999999</v>
      </c>
      <c r="L225" s="20">
        <v>12</v>
      </c>
      <c r="M225" s="58">
        <f t="shared" si="7"/>
        <v>21064.187763713082</v>
      </c>
      <c r="N225" s="85"/>
      <c r="O225" s="59"/>
      <c r="P225" s="108"/>
      <c r="Q225" s="55"/>
      <c r="R225" s="109">
        <v>0</v>
      </c>
      <c r="S225" s="55"/>
      <c r="T225" s="55"/>
      <c r="U225" s="116">
        <v>0</v>
      </c>
      <c r="V225" s="108"/>
      <c r="W225" s="55"/>
      <c r="X225" s="109">
        <v>0</v>
      </c>
      <c r="Y225" s="129"/>
      <c r="Z225" s="78">
        <v>0</v>
      </c>
    </row>
    <row r="226" spans="1:26" ht="27" customHeight="1">
      <c r="A226" s="32" t="s">
        <v>72</v>
      </c>
      <c r="B226" s="27">
        <v>222</v>
      </c>
      <c r="C226" s="73">
        <v>5</v>
      </c>
      <c r="D226" s="91">
        <v>8040005012120</v>
      </c>
      <c r="E226" s="32" t="s">
        <v>534</v>
      </c>
      <c r="F226" s="30" t="s">
        <v>535</v>
      </c>
      <c r="G226" s="14">
        <v>20</v>
      </c>
      <c r="H226" s="15">
        <v>5766459</v>
      </c>
      <c r="I226" s="16">
        <v>5506</v>
      </c>
      <c r="J226" s="14">
        <v>257</v>
      </c>
      <c r="K226" s="90">
        <f t="shared" si="6"/>
        <v>21.5</v>
      </c>
      <c r="L226" s="20">
        <v>12</v>
      </c>
      <c r="M226" s="58">
        <f t="shared" si="7"/>
        <v>22350.616279069767</v>
      </c>
      <c r="N226" s="85"/>
      <c r="O226" s="59"/>
      <c r="P226" s="108" t="s">
        <v>85</v>
      </c>
      <c r="Q226" s="55"/>
      <c r="R226" s="109">
        <v>0.55000000000000004</v>
      </c>
      <c r="S226" s="55"/>
      <c r="T226" s="55"/>
      <c r="U226" s="116">
        <v>0</v>
      </c>
      <c r="V226" s="108"/>
      <c r="W226" s="55"/>
      <c r="X226" s="109">
        <v>0</v>
      </c>
      <c r="Y226" s="129"/>
      <c r="Z226" s="78">
        <v>0</v>
      </c>
    </row>
    <row r="227" spans="1:26" ht="27" customHeight="1">
      <c r="A227" s="32" t="s">
        <v>72</v>
      </c>
      <c r="B227" s="27">
        <v>223</v>
      </c>
      <c r="C227" s="73">
        <v>5</v>
      </c>
      <c r="D227" s="91">
        <v>3040005012785</v>
      </c>
      <c r="E227" s="32" t="s">
        <v>536</v>
      </c>
      <c r="F227" s="30" t="s">
        <v>537</v>
      </c>
      <c r="G227" s="14">
        <v>20</v>
      </c>
      <c r="H227" s="15">
        <v>2679214</v>
      </c>
      <c r="I227" s="16">
        <v>3489</v>
      </c>
      <c r="J227" s="14">
        <v>268</v>
      </c>
      <c r="K227" s="90">
        <f t="shared" si="6"/>
        <v>13.1</v>
      </c>
      <c r="L227" s="20">
        <v>12</v>
      </c>
      <c r="M227" s="58">
        <f t="shared" si="7"/>
        <v>17043.346055979644</v>
      </c>
      <c r="N227" s="85"/>
      <c r="O227" s="59"/>
      <c r="P227" s="108"/>
      <c r="Q227" s="55"/>
      <c r="R227" s="109">
        <v>0</v>
      </c>
      <c r="S227" s="55"/>
      <c r="T227" s="55"/>
      <c r="U227" s="116">
        <v>0</v>
      </c>
      <c r="V227" s="108"/>
      <c r="W227" s="55"/>
      <c r="X227" s="109">
        <v>0</v>
      </c>
      <c r="Y227" s="129"/>
      <c r="Z227" s="78">
        <v>0</v>
      </c>
    </row>
    <row r="228" spans="1:26" ht="27" customHeight="1">
      <c r="A228" s="32" t="s">
        <v>72</v>
      </c>
      <c r="B228" s="27">
        <v>224</v>
      </c>
      <c r="C228" s="73">
        <v>5</v>
      </c>
      <c r="D228" s="91">
        <v>1040005004685</v>
      </c>
      <c r="E228" s="32" t="s">
        <v>538</v>
      </c>
      <c r="F228" s="30" t="s">
        <v>539</v>
      </c>
      <c r="G228" s="14">
        <v>20</v>
      </c>
      <c r="H228" s="15">
        <v>4409125</v>
      </c>
      <c r="I228" s="16">
        <v>1871</v>
      </c>
      <c r="J228" s="14">
        <v>288</v>
      </c>
      <c r="K228" s="90">
        <f t="shared" si="6"/>
        <v>6.5</v>
      </c>
      <c r="L228" s="20">
        <v>12</v>
      </c>
      <c r="M228" s="58">
        <f t="shared" si="7"/>
        <v>56527.243589743593</v>
      </c>
      <c r="N228" s="85"/>
      <c r="O228" s="59"/>
      <c r="P228" s="108"/>
      <c r="Q228" s="55"/>
      <c r="R228" s="109">
        <v>0</v>
      </c>
      <c r="S228" s="55"/>
      <c r="T228" s="55"/>
      <c r="U228" s="116">
        <v>0</v>
      </c>
      <c r="V228" s="108"/>
      <c r="W228" s="55"/>
      <c r="X228" s="109">
        <v>0</v>
      </c>
      <c r="Y228" s="129"/>
      <c r="Z228" s="78">
        <v>0</v>
      </c>
    </row>
    <row r="229" spans="1:26" ht="27" customHeight="1">
      <c r="A229" s="32" t="s">
        <v>72</v>
      </c>
      <c r="B229" s="27">
        <v>225</v>
      </c>
      <c r="C229" s="73">
        <v>5</v>
      </c>
      <c r="D229" s="91">
        <v>1040005004685</v>
      </c>
      <c r="E229" s="32" t="s">
        <v>538</v>
      </c>
      <c r="F229" s="30" t="s">
        <v>540</v>
      </c>
      <c r="G229" s="14">
        <v>20</v>
      </c>
      <c r="H229" s="15">
        <v>3177075</v>
      </c>
      <c r="I229" s="16">
        <v>2156</v>
      </c>
      <c r="J229" s="14">
        <v>245</v>
      </c>
      <c r="K229" s="90">
        <f t="shared" si="6"/>
        <v>8.8000000000000007</v>
      </c>
      <c r="L229" s="20">
        <v>12</v>
      </c>
      <c r="M229" s="58">
        <f t="shared" si="7"/>
        <v>30085.937499999996</v>
      </c>
      <c r="N229" s="85"/>
      <c r="O229" s="59"/>
      <c r="P229" s="108"/>
      <c r="Q229" s="55"/>
      <c r="R229" s="109">
        <v>0</v>
      </c>
      <c r="S229" s="55"/>
      <c r="T229" s="55"/>
      <c r="U229" s="116">
        <v>0</v>
      </c>
      <c r="V229" s="108"/>
      <c r="W229" s="55"/>
      <c r="X229" s="109">
        <v>0</v>
      </c>
      <c r="Y229" s="129"/>
      <c r="Z229" s="78">
        <v>0</v>
      </c>
    </row>
    <row r="230" spans="1:26" ht="27" customHeight="1">
      <c r="A230" s="32" t="s">
        <v>72</v>
      </c>
      <c r="B230" s="27">
        <v>226</v>
      </c>
      <c r="C230" s="73">
        <v>5</v>
      </c>
      <c r="D230" s="91">
        <v>9040005004389</v>
      </c>
      <c r="E230" s="32" t="s">
        <v>541</v>
      </c>
      <c r="F230" s="30" t="s">
        <v>542</v>
      </c>
      <c r="G230" s="14">
        <v>30</v>
      </c>
      <c r="H230" s="15">
        <v>4761977</v>
      </c>
      <c r="I230" s="16">
        <v>5321</v>
      </c>
      <c r="J230" s="14">
        <v>353</v>
      </c>
      <c r="K230" s="90">
        <f t="shared" si="6"/>
        <v>15.1</v>
      </c>
      <c r="L230" s="20">
        <v>12</v>
      </c>
      <c r="M230" s="58">
        <f t="shared" si="7"/>
        <v>26280.226269315677</v>
      </c>
      <c r="N230" s="85"/>
      <c r="O230" s="59"/>
      <c r="P230" s="108"/>
      <c r="Q230" s="55"/>
      <c r="R230" s="109">
        <v>0</v>
      </c>
      <c r="S230" s="55"/>
      <c r="T230" s="55"/>
      <c r="U230" s="116">
        <v>0</v>
      </c>
      <c r="V230" s="108"/>
      <c r="W230" s="55"/>
      <c r="X230" s="109">
        <v>0</v>
      </c>
      <c r="Y230" s="129"/>
      <c r="Z230" s="78">
        <v>0</v>
      </c>
    </row>
    <row r="231" spans="1:26" ht="27" customHeight="1">
      <c r="A231" s="32" t="s">
        <v>72</v>
      </c>
      <c r="B231" s="27">
        <v>227</v>
      </c>
      <c r="C231" s="73">
        <v>5</v>
      </c>
      <c r="D231" s="91">
        <v>2040005010708</v>
      </c>
      <c r="E231" s="32" t="s">
        <v>543</v>
      </c>
      <c r="F231" s="30" t="s">
        <v>544</v>
      </c>
      <c r="G231" s="14">
        <v>20</v>
      </c>
      <c r="H231" s="15">
        <v>2849328</v>
      </c>
      <c r="I231" s="16">
        <v>3630</v>
      </c>
      <c r="J231" s="14">
        <v>257</v>
      </c>
      <c r="K231" s="90">
        <f t="shared" si="6"/>
        <v>14.2</v>
      </c>
      <c r="L231" s="20">
        <v>12</v>
      </c>
      <c r="M231" s="58">
        <f t="shared" si="7"/>
        <v>16721.408450704224</v>
      </c>
      <c r="N231" s="85"/>
      <c r="O231" s="59"/>
      <c r="P231" s="108"/>
      <c r="Q231" s="55"/>
      <c r="R231" s="109">
        <v>0</v>
      </c>
      <c r="S231" s="55"/>
      <c r="T231" s="55"/>
      <c r="U231" s="116">
        <v>0</v>
      </c>
      <c r="V231" s="108"/>
      <c r="W231" s="55"/>
      <c r="X231" s="109">
        <v>0</v>
      </c>
      <c r="Y231" s="129"/>
      <c r="Z231" s="78">
        <v>0</v>
      </c>
    </row>
    <row r="232" spans="1:26" ht="27" customHeight="1">
      <c r="A232" s="32" t="s">
        <v>72</v>
      </c>
      <c r="B232" s="27">
        <v>228</v>
      </c>
      <c r="C232" s="73">
        <v>5</v>
      </c>
      <c r="D232" s="91">
        <v>3040005008296</v>
      </c>
      <c r="E232" s="32" t="s">
        <v>545</v>
      </c>
      <c r="F232" s="30" t="s">
        <v>546</v>
      </c>
      <c r="G232" s="14">
        <v>20</v>
      </c>
      <c r="H232" s="15">
        <v>2640000</v>
      </c>
      <c r="I232" s="16">
        <v>3444</v>
      </c>
      <c r="J232" s="14">
        <v>240</v>
      </c>
      <c r="K232" s="90">
        <f t="shared" si="6"/>
        <v>14.4</v>
      </c>
      <c r="L232" s="20">
        <v>12</v>
      </c>
      <c r="M232" s="58">
        <f t="shared" si="7"/>
        <v>15277.777777777779</v>
      </c>
      <c r="N232" s="85"/>
      <c r="O232" s="59"/>
      <c r="P232" s="108"/>
      <c r="Q232" s="55"/>
      <c r="R232" s="109">
        <v>0</v>
      </c>
      <c r="S232" s="55"/>
      <c r="T232" s="55"/>
      <c r="U232" s="116">
        <v>0</v>
      </c>
      <c r="V232" s="108"/>
      <c r="W232" s="55"/>
      <c r="X232" s="109">
        <v>0</v>
      </c>
      <c r="Y232" s="129" t="s">
        <v>85</v>
      </c>
      <c r="Z232" s="78" t="s">
        <v>1165</v>
      </c>
    </row>
    <row r="233" spans="1:26" ht="27" customHeight="1">
      <c r="A233" s="32" t="s">
        <v>72</v>
      </c>
      <c r="B233" s="27">
        <v>229</v>
      </c>
      <c r="C233" s="73">
        <v>5</v>
      </c>
      <c r="D233" s="91">
        <v>3040005006762</v>
      </c>
      <c r="E233" s="32" t="s">
        <v>547</v>
      </c>
      <c r="F233" s="30" t="s">
        <v>548</v>
      </c>
      <c r="G233" s="14">
        <v>20</v>
      </c>
      <c r="H233" s="15">
        <v>3473097</v>
      </c>
      <c r="I233" s="16">
        <v>3455</v>
      </c>
      <c r="J233" s="14">
        <v>243</v>
      </c>
      <c r="K233" s="90">
        <f t="shared" si="6"/>
        <v>14.299999999999999</v>
      </c>
      <c r="L233" s="20">
        <v>12</v>
      </c>
      <c r="M233" s="58">
        <f t="shared" si="7"/>
        <v>20239.493006993009</v>
      </c>
      <c r="N233" s="85"/>
      <c r="O233" s="59"/>
      <c r="P233" s="108"/>
      <c r="Q233" s="55"/>
      <c r="R233" s="109">
        <v>0</v>
      </c>
      <c r="S233" s="55"/>
      <c r="T233" s="55"/>
      <c r="U233" s="116">
        <v>0</v>
      </c>
      <c r="V233" s="108"/>
      <c r="W233" s="55"/>
      <c r="X233" s="109">
        <v>0</v>
      </c>
      <c r="Y233" s="129"/>
      <c r="Z233" s="78">
        <v>0</v>
      </c>
    </row>
    <row r="234" spans="1:26" ht="27" customHeight="1">
      <c r="A234" s="32" t="s">
        <v>72</v>
      </c>
      <c r="B234" s="27">
        <v>230</v>
      </c>
      <c r="C234" s="73">
        <v>5</v>
      </c>
      <c r="D234" s="91">
        <v>5040005006744</v>
      </c>
      <c r="E234" s="32" t="s">
        <v>549</v>
      </c>
      <c r="F234" s="30" t="s">
        <v>550</v>
      </c>
      <c r="G234" s="14">
        <v>10</v>
      </c>
      <c r="H234" s="15">
        <v>943267</v>
      </c>
      <c r="I234" s="16">
        <v>860</v>
      </c>
      <c r="J234" s="14">
        <v>259</v>
      </c>
      <c r="K234" s="90">
        <f t="shared" si="6"/>
        <v>3.4</v>
      </c>
      <c r="L234" s="20">
        <v>12</v>
      </c>
      <c r="M234" s="58">
        <f t="shared" si="7"/>
        <v>23119.289215686276</v>
      </c>
      <c r="N234" s="85"/>
      <c r="O234" s="59"/>
      <c r="P234" s="108" t="s">
        <v>85</v>
      </c>
      <c r="Q234" s="55"/>
      <c r="R234" s="109">
        <v>3.0000000000000001E-3</v>
      </c>
      <c r="S234" s="55"/>
      <c r="T234" s="55"/>
      <c r="U234" s="116">
        <v>0</v>
      </c>
      <c r="V234" s="108"/>
      <c r="W234" s="55"/>
      <c r="X234" s="109">
        <v>0</v>
      </c>
      <c r="Y234" s="129"/>
      <c r="Z234" s="78">
        <v>0</v>
      </c>
    </row>
    <row r="235" spans="1:26" ht="27" customHeight="1">
      <c r="A235" s="32" t="s">
        <v>72</v>
      </c>
      <c r="B235" s="27">
        <v>231</v>
      </c>
      <c r="C235" s="73">
        <v>5</v>
      </c>
      <c r="D235" s="91">
        <v>7040005007716</v>
      </c>
      <c r="E235" s="32" t="s">
        <v>551</v>
      </c>
      <c r="F235" s="30" t="s">
        <v>552</v>
      </c>
      <c r="G235" s="14">
        <v>20</v>
      </c>
      <c r="H235" s="15">
        <v>4991800</v>
      </c>
      <c r="I235" s="16">
        <v>3825</v>
      </c>
      <c r="J235" s="14">
        <v>266</v>
      </c>
      <c r="K235" s="90">
        <f t="shared" si="6"/>
        <v>14.4</v>
      </c>
      <c r="L235" s="20">
        <v>12</v>
      </c>
      <c r="M235" s="58">
        <f t="shared" si="7"/>
        <v>28887.731481481478</v>
      </c>
      <c r="N235" s="85"/>
      <c r="O235" s="59"/>
      <c r="P235" s="108"/>
      <c r="Q235" s="55"/>
      <c r="R235" s="109">
        <v>0</v>
      </c>
      <c r="S235" s="55"/>
      <c r="T235" s="55"/>
      <c r="U235" s="116">
        <v>0</v>
      </c>
      <c r="V235" s="108"/>
      <c r="W235" s="55"/>
      <c r="X235" s="109">
        <v>0</v>
      </c>
      <c r="Y235" s="129"/>
      <c r="Z235" s="78">
        <v>0</v>
      </c>
    </row>
    <row r="236" spans="1:26" ht="27" customHeight="1">
      <c r="A236" s="32" t="s">
        <v>72</v>
      </c>
      <c r="B236" s="27">
        <v>232</v>
      </c>
      <c r="C236" s="73">
        <v>5</v>
      </c>
      <c r="D236" s="91">
        <v>7040005007716</v>
      </c>
      <c r="E236" s="32" t="s">
        <v>551</v>
      </c>
      <c r="F236" s="30" t="s">
        <v>553</v>
      </c>
      <c r="G236" s="14">
        <v>20</v>
      </c>
      <c r="H236" s="15">
        <v>4360800</v>
      </c>
      <c r="I236" s="16">
        <v>5946</v>
      </c>
      <c r="J236" s="14">
        <v>262</v>
      </c>
      <c r="K236" s="90">
        <f t="shared" si="6"/>
        <v>22.700000000000003</v>
      </c>
      <c r="L236" s="20">
        <v>12</v>
      </c>
      <c r="M236" s="58">
        <f t="shared" si="7"/>
        <v>16008.810572687224</v>
      </c>
      <c r="N236" s="85"/>
      <c r="O236" s="59"/>
      <c r="P236" s="108"/>
      <c r="Q236" s="55"/>
      <c r="R236" s="109">
        <v>0</v>
      </c>
      <c r="S236" s="55"/>
      <c r="T236" s="55"/>
      <c r="U236" s="116">
        <v>0</v>
      </c>
      <c r="V236" s="108"/>
      <c r="W236" s="55"/>
      <c r="X236" s="109">
        <v>0</v>
      </c>
      <c r="Y236" s="129"/>
      <c r="Z236" s="78">
        <v>0</v>
      </c>
    </row>
    <row r="237" spans="1:26" ht="27" customHeight="1">
      <c r="A237" s="32" t="s">
        <v>72</v>
      </c>
      <c r="B237" s="27">
        <v>233</v>
      </c>
      <c r="C237" s="73">
        <v>5</v>
      </c>
      <c r="D237" s="91">
        <v>1040005014742</v>
      </c>
      <c r="E237" s="32" t="s">
        <v>554</v>
      </c>
      <c r="F237" s="30" t="s">
        <v>555</v>
      </c>
      <c r="G237" s="14">
        <v>19</v>
      </c>
      <c r="H237" s="15">
        <v>1566300</v>
      </c>
      <c r="I237" s="16">
        <v>3115</v>
      </c>
      <c r="J237" s="14">
        <v>245</v>
      </c>
      <c r="K237" s="90">
        <f t="shared" si="6"/>
        <v>12.799999999999999</v>
      </c>
      <c r="L237" s="20">
        <v>12</v>
      </c>
      <c r="M237" s="58">
        <f t="shared" si="7"/>
        <v>10197.265625000002</v>
      </c>
      <c r="N237" s="85"/>
      <c r="O237" s="59"/>
      <c r="P237" s="108"/>
      <c r="Q237" s="55"/>
      <c r="R237" s="109">
        <v>0</v>
      </c>
      <c r="S237" s="55"/>
      <c r="T237" s="55"/>
      <c r="U237" s="116">
        <v>0</v>
      </c>
      <c r="V237" s="108"/>
      <c r="W237" s="55"/>
      <c r="X237" s="109">
        <v>0</v>
      </c>
      <c r="Y237" s="129" t="s">
        <v>85</v>
      </c>
      <c r="Z237" s="78">
        <v>0.1</v>
      </c>
    </row>
    <row r="238" spans="1:26" ht="27" customHeight="1">
      <c r="A238" s="32" t="s">
        <v>72</v>
      </c>
      <c r="B238" s="27">
        <v>234</v>
      </c>
      <c r="C238" s="73">
        <v>5</v>
      </c>
      <c r="D238" s="91">
        <v>6040005007634</v>
      </c>
      <c r="E238" s="32" t="s">
        <v>556</v>
      </c>
      <c r="F238" s="30" t="s">
        <v>557</v>
      </c>
      <c r="G238" s="14">
        <v>20</v>
      </c>
      <c r="H238" s="15">
        <v>1605373</v>
      </c>
      <c r="I238" s="16">
        <v>2173</v>
      </c>
      <c r="J238" s="14">
        <v>254</v>
      </c>
      <c r="K238" s="90">
        <f t="shared" si="6"/>
        <v>8.6</v>
      </c>
      <c r="L238" s="20">
        <v>12</v>
      </c>
      <c r="M238" s="58">
        <f t="shared" si="7"/>
        <v>15555.93992248062</v>
      </c>
      <c r="N238" s="85"/>
      <c r="O238" s="59"/>
      <c r="P238" s="108"/>
      <c r="Q238" s="55"/>
      <c r="R238" s="109">
        <v>0</v>
      </c>
      <c r="S238" s="55"/>
      <c r="T238" s="55"/>
      <c r="U238" s="116">
        <v>0</v>
      </c>
      <c r="V238" s="108"/>
      <c r="W238" s="55"/>
      <c r="X238" s="109">
        <v>0</v>
      </c>
      <c r="Y238" s="129"/>
      <c r="Z238" s="78">
        <v>0</v>
      </c>
    </row>
    <row r="239" spans="1:26" ht="27" customHeight="1">
      <c r="A239" s="32" t="s">
        <v>72</v>
      </c>
      <c r="B239" s="27">
        <v>235</v>
      </c>
      <c r="C239" s="73">
        <v>5</v>
      </c>
      <c r="D239" s="91">
        <v>4040005009822</v>
      </c>
      <c r="E239" s="32" t="s">
        <v>558</v>
      </c>
      <c r="F239" s="30" t="s">
        <v>559</v>
      </c>
      <c r="G239" s="14">
        <v>20</v>
      </c>
      <c r="H239" s="15">
        <v>2881184</v>
      </c>
      <c r="I239" s="16">
        <v>4413</v>
      </c>
      <c r="J239" s="14">
        <v>242</v>
      </c>
      <c r="K239" s="90">
        <f t="shared" si="6"/>
        <v>18.3</v>
      </c>
      <c r="L239" s="20">
        <v>12</v>
      </c>
      <c r="M239" s="58">
        <f t="shared" si="7"/>
        <v>13120.145719489983</v>
      </c>
      <c r="N239" s="85"/>
      <c r="O239" s="59"/>
      <c r="P239" s="108"/>
      <c r="Q239" s="55"/>
      <c r="R239" s="109">
        <v>0</v>
      </c>
      <c r="S239" s="55"/>
      <c r="T239" s="55"/>
      <c r="U239" s="116">
        <v>0</v>
      </c>
      <c r="V239" s="108"/>
      <c r="W239" s="55"/>
      <c r="X239" s="109">
        <v>0</v>
      </c>
      <c r="Y239" s="129"/>
      <c r="Z239" s="78">
        <v>0</v>
      </c>
    </row>
    <row r="240" spans="1:26" ht="27" customHeight="1">
      <c r="A240" s="32" t="s">
        <v>72</v>
      </c>
      <c r="B240" s="27">
        <v>236</v>
      </c>
      <c r="C240" s="73">
        <v>5</v>
      </c>
      <c r="D240" s="91">
        <v>8040005018712</v>
      </c>
      <c r="E240" s="32" t="s">
        <v>560</v>
      </c>
      <c r="F240" s="30" t="s">
        <v>561</v>
      </c>
      <c r="G240" s="14">
        <v>20</v>
      </c>
      <c r="H240" s="15">
        <v>3359748</v>
      </c>
      <c r="I240" s="16">
        <v>3896</v>
      </c>
      <c r="J240" s="14">
        <v>249</v>
      </c>
      <c r="K240" s="90">
        <f t="shared" si="6"/>
        <v>15.7</v>
      </c>
      <c r="L240" s="20">
        <v>12</v>
      </c>
      <c r="M240" s="58">
        <f t="shared" si="7"/>
        <v>17833.057324840764</v>
      </c>
      <c r="N240" s="85"/>
      <c r="O240" s="137"/>
      <c r="P240" s="108"/>
      <c r="Q240" s="55"/>
      <c r="R240" s="109">
        <v>0</v>
      </c>
      <c r="S240" s="55"/>
      <c r="T240" s="55"/>
      <c r="U240" s="116">
        <v>0</v>
      </c>
      <c r="V240" s="108"/>
      <c r="W240" s="55"/>
      <c r="X240" s="109">
        <v>0</v>
      </c>
      <c r="Y240" s="129"/>
      <c r="Z240" s="78">
        <v>0</v>
      </c>
    </row>
    <row r="241" spans="1:26" ht="27" customHeight="1">
      <c r="A241" s="32" t="s">
        <v>72</v>
      </c>
      <c r="B241" s="27">
        <v>237</v>
      </c>
      <c r="C241" s="73">
        <v>5</v>
      </c>
      <c r="D241" s="91" t="s">
        <v>562</v>
      </c>
      <c r="E241" s="32" t="s">
        <v>563</v>
      </c>
      <c r="F241" s="30" t="s">
        <v>564</v>
      </c>
      <c r="G241" s="14">
        <v>20</v>
      </c>
      <c r="H241" s="15">
        <v>767089</v>
      </c>
      <c r="I241" s="16">
        <v>2078</v>
      </c>
      <c r="J241" s="14">
        <v>243</v>
      </c>
      <c r="K241" s="90">
        <f t="shared" si="6"/>
        <v>8.6</v>
      </c>
      <c r="L241" s="20">
        <v>12</v>
      </c>
      <c r="M241" s="58">
        <f t="shared" si="7"/>
        <v>7433.0329457364342</v>
      </c>
      <c r="N241" s="85"/>
      <c r="O241" s="59"/>
      <c r="P241" s="108"/>
      <c r="Q241" s="55"/>
      <c r="R241" s="109">
        <v>0</v>
      </c>
      <c r="S241" s="55"/>
      <c r="T241" s="55"/>
      <c r="U241" s="116">
        <v>0</v>
      </c>
      <c r="V241" s="108"/>
      <c r="W241" s="55"/>
      <c r="X241" s="109">
        <v>0</v>
      </c>
      <c r="Y241" s="129"/>
      <c r="Z241" s="78">
        <v>0</v>
      </c>
    </row>
    <row r="242" spans="1:26" ht="27" customHeight="1">
      <c r="A242" s="32" t="s">
        <v>72</v>
      </c>
      <c r="B242" s="27">
        <v>238</v>
      </c>
      <c r="C242" s="73">
        <v>5</v>
      </c>
      <c r="D242" s="91">
        <v>4040005019094</v>
      </c>
      <c r="E242" s="32" t="s">
        <v>565</v>
      </c>
      <c r="F242" s="30" t="s">
        <v>566</v>
      </c>
      <c r="G242" s="14">
        <v>20</v>
      </c>
      <c r="H242" s="15">
        <v>3536361</v>
      </c>
      <c r="I242" s="16">
        <v>3855</v>
      </c>
      <c r="J242" s="14">
        <v>241</v>
      </c>
      <c r="K242" s="90">
        <f t="shared" si="6"/>
        <v>16</v>
      </c>
      <c r="L242" s="20">
        <v>12</v>
      </c>
      <c r="M242" s="58">
        <f t="shared" si="7"/>
        <v>18418.546875</v>
      </c>
      <c r="N242" s="85"/>
      <c r="O242" s="59"/>
      <c r="P242" s="108"/>
      <c r="Q242" s="55"/>
      <c r="R242" s="109">
        <v>0</v>
      </c>
      <c r="S242" s="55"/>
      <c r="T242" s="55"/>
      <c r="U242" s="116">
        <v>0</v>
      </c>
      <c r="V242" s="108"/>
      <c r="W242" s="55"/>
      <c r="X242" s="109">
        <v>0</v>
      </c>
      <c r="Y242" s="129"/>
      <c r="Z242" s="78">
        <v>0</v>
      </c>
    </row>
    <row r="243" spans="1:26" ht="27" customHeight="1">
      <c r="A243" s="32" t="s">
        <v>72</v>
      </c>
      <c r="B243" s="27">
        <v>239</v>
      </c>
      <c r="C243" s="73">
        <v>5</v>
      </c>
      <c r="D243" s="91">
        <v>9040005009000</v>
      </c>
      <c r="E243" s="32" t="s">
        <v>567</v>
      </c>
      <c r="F243" s="30" t="s">
        <v>568</v>
      </c>
      <c r="G243" s="14">
        <v>20</v>
      </c>
      <c r="H243" s="15">
        <v>13194975</v>
      </c>
      <c r="I243" s="16">
        <v>5299</v>
      </c>
      <c r="J243" s="14">
        <v>269</v>
      </c>
      <c r="K243" s="90">
        <f t="shared" si="6"/>
        <v>19.700000000000003</v>
      </c>
      <c r="L243" s="20">
        <v>12</v>
      </c>
      <c r="M243" s="58">
        <f t="shared" si="7"/>
        <v>55816.307106598979</v>
      </c>
      <c r="N243" s="85"/>
      <c r="O243" s="59"/>
      <c r="P243" s="108" t="s">
        <v>85</v>
      </c>
      <c r="Q243" s="55"/>
      <c r="R243" s="109">
        <v>0.91</v>
      </c>
      <c r="S243" s="55"/>
      <c r="T243" s="55"/>
      <c r="U243" s="116">
        <v>0</v>
      </c>
      <c r="V243" s="108"/>
      <c r="W243" s="55"/>
      <c r="X243" s="109">
        <v>0</v>
      </c>
      <c r="Y243" s="129"/>
      <c r="Z243" s="78">
        <v>0</v>
      </c>
    </row>
    <row r="244" spans="1:26" ht="27" customHeight="1">
      <c r="A244" s="32" t="s">
        <v>72</v>
      </c>
      <c r="B244" s="27">
        <v>240</v>
      </c>
      <c r="C244" s="73">
        <v>5</v>
      </c>
      <c r="D244" s="91">
        <v>9040005004678</v>
      </c>
      <c r="E244" s="32" t="s">
        <v>569</v>
      </c>
      <c r="F244" s="30" t="s">
        <v>570</v>
      </c>
      <c r="G244" s="14">
        <v>20</v>
      </c>
      <c r="H244" s="15">
        <v>4262699</v>
      </c>
      <c r="I244" s="16">
        <v>3728</v>
      </c>
      <c r="J244" s="14">
        <v>234</v>
      </c>
      <c r="K244" s="90">
        <f t="shared" si="6"/>
        <v>16</v>
      </c>
      <c r="L244" s="20">
        <v>12</v>
      </c>
      <c r="M244" s="58">
        <f t="shared" si="7"/>
        <v>22201.557291666668</v>
      </c>
      <c r="N244" s="85"/>
      <c r="O244" s="59"/>
      <c r="P244" s="108" t="s">
        <v>85</v>
      </c>
      <c r="Q244" s="55"/>
      <c r="R244" s="109">
        <v>0.02</v>
      </c>
      <c r="S244" s="55"/>
      <c r="T244" s="55"/>
      <c r="U244" s="116">
        <v>0</v>
      </c>
      <c r="V244" s="108"/>
      <c r="W244" s="55"/>
      <c r="X244" s="109">
        <v>0</v>
      </c>
      <c r="Y244" s="129"/>
      <c r="Z244" s="78">
        <v>0</v>
      </c>
    </row>
    <row r="245" spans="1:26" ht="27" customHeight="1">
      <c r="A245" s="32" t="s">
        <v>72</v>
      </c>
      <c r="B245" s="27">
        <v>241</v>
      </c>
      <c r="C245" s="73">
        <v>5</v>
      </c>
      <c r="D245" s="91">
        <v>2040005019848</v>
      </c>
      <c r="E245" s="32" t="s">
        <v>1415</v>
      </c>
      <c r="F245" s="30" t="s">
        <v>1416</v>
      </c>
      <c r="G245" s="14"/>
      <c r="H245" s="15"/>
      <c r="I245" s="16"/>
      <c r="J245" s="14"/>
      <c r="K245" s="90" t="e">
        <f t="shared" si="6"/>
        <v>#DIV/0!</v>
      </c>
      <c r="L245" s="20"/>
      <c r="M245" s="58" t="e">
        <f t="shared" si="7"/>
        <v>#DIV/0!</v>
      </c>
      <c r="N245" s="85"/>
      <c r="O245" s="59"/>
      <c r="P245" s="108"/>
      <c r="Q245" s="55"/>
      <c r="R245" s="109">
        <v>0.02</v>
      </c>
      <c r="S245" s="55"/>
      <c r="T245" s="55"/>
      <c r="U245" s="116">
        <v>0</v>
      </c>
      <c r="V245" s="108"/>
      <c r="W245" s="55"/>
      <c r="X245" s="109">
        <v>0</v>
      </c>
      <c r="Y245" s="129"/>
      <c r="Z245" s="78">
        <v>0</v>
      </c>
    </row>
    <row r="246" spans="1:26" ht="27" customHeight="1">
      <c r="A246" s="32" t="s">
        <v>72</v>
      </c>
      <c r="B246" s="27">
        <v>242</v>
      </c>
      <c r="C246" s="73">
        <v>5</v>
      </c>
      <c r="D246" s="91">
        <v>5040005006777</v>
      </c>
      <c r="E246" s="32" t="s">
        <v>571</v>
      </c>
      <c r="F246" s="30" t="s">
        <v>572</v>
      </c>
      <c r="G246" s="14">
        <v>20</v>
      </c>
      <c r="H246" s="15">
        <v>824507</v>
      </c>
      <c r="I246" s="16">
        <v>3460</v>
      </c>
      <c r="J246" s="14">
        <v>239</v>
      </c>
      <c r="K246" s="90">
        <f t="shared" si="6"/>
        <v>14.5</v>
      </c>
      <c r="L246" s="20">
        <v>12</v>
      </c>
      <c r="M246" s="58">
        <f t="shared" si="7"/>
        <v>4738.545977011494</v>
      </c>
      <c r="N246" s="85"/>
      <c r="O246" s="59"/>
      <c r="P246" s="108"/>
      <c r="Q246" s="55"/>
      <c r="R246" s="109">
        <v>0</v>
      </c>
      <c r="S246" s="55"/>
      <c r="T246" s="55"/>
      <c r="U246" s="116">
        <v>0</v>
      </c>
      <c r="V246" s="108"/>
      <c r="W246" s="55"/>
      <c r="X246" s="109">
        <v>0</v>
      </c>
      <c r="Y246" s="129"/>
      <c r="Z246" s="78">
        <v>0</v>
      </c>
    </row>
    <row r="247" spans="1:26" ht="27" customHeight="1">
      <c r="A247" s="32" t="s">
        <v>72</v>
      </c>
      <c r="B247" s="27">
        <v>243</v>
      </c>
      <c r="C247" s="73">
        <v>5</v>
      </c>
      <c r="D247" s="91">
        <v>5040005014458</v>
      </c>
      <c r="E247" s="32" t="s">
        <v>573</v>
      </c>
      <c r="F247" s="30" t="s">
        <v>574</v>
      </c>
      <c r="G247" s="14">
        <v>20</v>
      </c>
      <c r="H247" s="15">
        <v>2050000</v>
      </c>
      <c r="I247" s="16">
        <v>2315</v>
      </c>
      <c r="J247" s="14">
        <v>258</v>
      </c>
      <c r="K247" s="90">
        <f t="shared" si="6"/>
        <v>9</v>
      </c>
      <c r="L247" s="20">
        <v>12</v>
      </c>
      <c r="M247" s="58">
        <f t="shared" si="7"/>
        <v>18981.481481481482</v>
      </c>
      <c r="N247" s="85"/>
      <c r="O247" s="59"/>
      <c r="P247" s="108"/>
      <c r="Q247" s="55"/>
      <c r="R247" s="109">
        <v>0</v>
      </c>
      <c r="S247" s="55"/>
      <c r="T247" s="55"/>
      <c r="U247" s="116">
        <v>0</v>
      </c>
      <c r="V247" s="108"/>
      <c r="W247" s="55"/>
      <c r="X247" s="109">
        <v>0</v>
      </c>
      <c r="Y247" s="129"/>
      <c r="Z247" s="78">
        <v>0</v>
      </c>
    </row>
    <row r="248" spans="1:26" ht="27" customHeight="1">
      <c r="A248" s="32" t="s">
        <v>72</v>
      </c>
      <c r="B248" s="27">
        <v>244</v>
      </c>
      <c r="C248" s="73">
        <v>5</v>
      </c>
      <c r="D248" s="91">
        <v>4040005005391</v>
      </c>
      <c r="E248" s="32" t="s">
        <v>575</v>
      </c>
      <c r="F248" s="30" t="s">
        <v>576</v>
      </c>
      <c r="G248" s="14">
        <v>20</v>
      </c>
      <c r="H248" s="15">
        <v>3158996</v>
      </c>
      <c r="I248" s="16">
        <v>4235</v>
      </c>
      <c r="J248" s="14">
        <v>275</v>
      </c>
      <c r="K248" s="90">
        <f t="shared" si="6"/>
        <v>15.4</v>
      </c>
      <c r="L248" s="20">
        <v>12</v>
      </c>
      <c r="M248" s="58">
        <f t="shared" si="7"/>
        <v>17094.134199134198</v>
      </c>
      <c r="N248" s="85"/>
      <c r="O248" s="59"/>
      <c r="P248" s="108"/>
      <c r="Q248" s="55"/>
      <c r="R248" s="109">
        <v>0</v>
      </c>
      <c r="S248" s="55"/>
      <c r="T248" s="55"/>
      <c r="U248" s="116">
        <v>0</v>
      </c>
      <c r="V248" s="108"/>
      <c r="W248" s="55"/>
      <c r="X248" s="109">
        <v>0</v>
      </c>
      <c r="Y248" s="129" t="s">
        <v>85</v>
      </c>
      <c r="Z248" s="78">
        <v>0.01</v>
      </c>
    </row>
    <row r="249" spans="1:26" ht="27" customHeight="1">
      <c r="A249" s="32" t="s">
        <v>72</v>
      </c>
      <c r="B249" s="27">
        <v>245</v>
      </c>
      <c r="C249" s="73">
        <v>5</v>
      </c>
      <c r="D249" s="91">
        <v>8040005008358</v>
      </c>
      <c r="E249" s="32" t="s">
        <v>100</v>
      </c>
      <c r="F249" s="30" t="s">
        <v>577</v>
      </c>
      <c r="G249" s="14">
        <v>30</v>
      </c>
      <c r="H249" s="15">
        <v>6684325</v>
      </c>
      <c r="I249" s="16">
        <v>9430</v>
      </c>
      <c r="J249" s="14">
        <v>271</v>
      </c>
      <c r="K249" s="90">
        <f t="shared" si="6"/>
        <v>34.800000000000004</v>
      </c>
      <c r="L249" s="20">
        <v>12</v>
      </c>
      <c r="M249" s="58">
        <f t="shared" si="7"/>
        <v>16006.525383141759</v>
      </c>
      <c r="N249" s="85"/>
      <c r="O249" s="59"/>
      <c r="P249" s="108"/>
      <c r="Q249" s="55"/>
      <c r="R249" s="109">
        <v>0</v>
      </c>
      <c r="S249" s="55"/>
      <c r="T249" s="55"/>
      <c r="U249" s="116">
        <v>0</v>
      </c>
      <c r="V249" s="108"/>
      <c r="W249" s="55"/>
      <c r="X249" s="109">
        <v>0</v>
      </c>
      <c r="Y249" s="129"/>
      <c r="Z249" s="78">
        <v>0</v>
      </c>
    </row>
    <row r="250" spans="1:26" ht="27" customHeight="1">
      <c r="A250" s="32" t="s">
        <v>72</v>
      </c>
      <c r="B250" s="27">
        <v>246</v>
      </c>
      <c r="C250" s="73">
        <v>5</v>
      </c>
      <c r="D250" s="91" t="s">
        <v>578</v>
      </c>
      <c r="E250" s="32" t="s">
        <v>579</v>
      </c>
      <c r="F250" s="30" t="s">
        <v>580</v>
      </c>
      <c r="G250" s="14">
        <v>20</v>
      </c>
      <c r="H250" s="15">
        <v>3880175</v>
      </c>
      <c r="I250" s="16">
        <v>5095</v>
      </c>
      <c r="J250" s="14">
        <v>243</v>
      </c>
      <c r="K250" s="90">
        <f t="shared" si="6"/>
        <v>21</v>
      </c>
      <c r="L250" s="20">
        <v>12</v>
      </c>
      <c r="M250" s="58">
        <f t="shared" si="7"/>
        <v>15397.519841269843</v>
      </c>
      <c r="N250" s="85"/>
      <c r="O250" s="59"/>
      <c r="P250" s="108"/>
      <c r="Q250" s="55"/>
      <c r="R250" s="109">
        <v>0</v>
      </c>
      <c r="S250" s="55"/>
      <c r="T250" s="55"/>
      <c r="U250" s="116">
        <v>0</v>
      </c>
      <c r="V250" s="108"/>
      <c r="W250" s="55"/>
      <c r="X250" s="109">
        <v>0</v>
      </c>
      <c r="Y250" s="129"/>
      <c r="Z250" s="78">
        <v>0</v>
      </c>
    </row>
    <row r="251" spans="1:26" ht="27" customHeight="1">
      <c r="A251" s="32" t="s">
        <v>72</v>
      </c>
      <c r="B251" s="27">
        <v>247</v>
      </c>
      <c r="C251" s="73">
        <v>5</v>
      </c>
      <c r="D251" s="91">
        <v>4040005018501</v>
      </c>
      <c r="E251" s="32" t="s">
        <v>581</v>
      </c>
      <c r="F251" s="30" t="s">
        <v>582</v>
      </c>
      <c r="G251" s="14">
        <v>14</v>
      </c>
      <c r="H251" s="15">
        <v>5272770</v>
      </c>
      <c r="I251" s="16">
        <v>3679</v>
      </c>
      <c r="J251" s="14">
        <v>266</v>
      </c>
      <c r="K251" s="90">
        <f t="shared" si="6"/>
        <v>13.9</v>
      </c>
      <c r="L251" s="20">
        <v>12</v>
      </c>
      <c r="M251" s="58">
        <f t="shared" si="7"/>
        <v>31611.330935251797</v>
      </c>
      <c r="N251" s="85"/>
      <c r="O251" s="59"/>
      <c r="P251" s="108"/>
      <c r="Q251" s="55"/>
      <c r="R251" s="109">
        <v>0</v>
      </c>
      <c r="S251" s="55"/>
      <c r="T251" s="55"/>
      <c r="U251" s="116">
        <v>0</v>
      </c>
      <c r="V251" s="108"/>
      <c r="W251" s="55"/>
      <c r="X251" s="109">
        <v>0</v>
      </c>
      <c r="Y251" s="129"/>
      <c r="Z251" s="78">
        <v>0</v>
      </c>
    </row>
    <row r="252" spans="1:26" ht="27" customHeight="1">
      <c r="A252" s="32" t="s">
        <v>72</v>
      </c>
      <c r="B252" s="27">
        <v>248</v>
      </c>
      <c r="C252" s="73">
        <v>5</v>
      </c>
      <c r="D252" s="91">
        <v>4040005018501</v>
      </c>
      <c r="E252" s="32" t="s">
        <v>581</v>
      </c>
      <c r="F252" s="28" t="s">
        <v>583</v>
      </c>
      <c r="G252" s="14">
        <v>14</v>
      </c>
      <c r="H252" s="15">
        <v>3807570</v>
      </c>
      <c r="I252" s="16">
        <v>3199</v>
      </c>
      <c r="J252" s="14">
        <v>265</v>
      </c>
      <c r="K252" s="90">
        <f t="shared" si="6"/>
        <v>12.1</v>
      </c>
      <c r="L252" s="20">
        <v>12</v>
      </c>
      <c r="M252" s="58">
        <f t="shared" si="7"/>
        <v>26222.933884297523</v>
      </c>
      <c r="N252" s="85"/>
      <c r="O252" s="59"/>
      <c r="P252" s="108"/>
      <c r="Q252" s="55"/>
      <c r="R252" s="109">
        <v>0</v>
      </c>
      <c r="S252" s="55"/>
      <c r="T252" s="55"/>
      <c r="U252" s="116">
        <v>0</v>
      </c>
      <c r="V252" s="108"/>
      <c r="W252" s="55"/>
      <c r="X252" s="109">
        <v>0</v>
      </c>
      <c r="Y252" s="129"/>
      <c r="Z252" s="78">
        <v>0</v>
      </c>
    </row>
    <row r="253" spans="1:26" ht="27" customHeight="1">
      <c r="A253" s="32" t="s">
        <v>72</v>
      </c>
      <c r="B253" s="27">
        <v>249</v>
      </c>
      <c r="C253" s="73">
        <v>5</v>
      </c>
      <c r="D253" s="91">
        <v>4040005018501</v>
      </c>
      <c r="E253" s="32" t="s">
        <v>581</v>
      </c>
      <c r="F253" s="30" t="s">
        <v>584</v>
      </c>
      <c r="G253" s="14">
        <v>20</v>
      </c>
      <c r="H253" s="15">
        <v>6446080</v>
      </c>
      <c r="I253" s="16">
        <v>6028</v>
      </c>
      <c r="J253" s="14">
        <v>283</v>
      </c>
      <c r="K253" s="90">
        <f t="shared" si="6"/>
        <v>21.400000000000002</v>
      </c>
      <c r="L253" s="20">
        <v>12</v>
      </c>
      <c r="M253" s="58">
        <f t="shared" si="7"/>
        <v>25101.557632398752</v>
      </c>
      <c r="N253" s="85"/>
      <c r="O253" s="59"/>
      <c r="P253" s="108"/>
      <c r="Q253" s="55"/>
      <c r="R253" s="109">
        <v>0</v>
      </c>
      <c r="S253" s="55"/>
      <c r="T253" s="55"/>
      <c r="U253" s="116">
        <v>0</v>
      </c>
      <c r="V253" s="108"/>
      <c r="W253" s="55"/>
      <c r="X253" s="109">
        <v>0</v>
      </c>
      <c r="Y253" s="129"/>
      <c r="Z253" s="78">
        <v>0</v>
      </c>
    </row>
    <row r="254" spans="1:26" ht="27" customHeight="1">
      <c r="A254" s="32" t="s">
        <v>72</v>
      </c>
      <c r="B254" s="27">
        <v>250</v>
      </c>
      <c r="C254" s="73">
        <v>5</v>
      </c>
      <c r="D254" s="91">
        <v>8040005018646</v>
      </c>
      <c r="E254" s="32" t="s">
        <v>585</v>
      </c>
      <c r="F254" s="30" t="s">
        <v>586</v>
      </c>
      <c r="G254" s="14">
        <v>20</v>
      </c>
      <c r="H254" s="15">
        <v>14514408</v>
      </c>
      <c r="I254" s="16">
        <v>5220</v>
      </c>
      <c r="J254" s="14">
        <v>300</v>
      </c>
      <c r="K254" s="90">
        <f t="shared" si="6"/>
        <v>17.399999999999999</v>
      </c>
      <c r="L254" s="20">
        <v>12</v>
      </c>
      <c r="M254" s="58">
        <f t="shared" si="7"/>
        <v>69513.448275862072</v>
      </c>
      <c r="N254" s="85"/>
      <c r="O254" s="59"/>
      <c r="P254" s="108"/>
      <c r="Q254" s="55"/>
      <c r="R254" s="109">
        <v>0</v>
      </c>
      <c r="S254" s="55"/>
      <c r="T254" s="55"/>
      <c r="U254" s="116">
        <v>0</v>
      </c>
      <c r="V254" s="108"/>
      <c r="W254" s="55"/>
      <c r="X254" s="109">
        <v>0</v>
      </c>
      <c r="Y254" s="129"/>
      <c r="Z254" s="78">
        <v>0</v>
      </c>
    </row>
    <row r="255" spans="1:26" ht="27" customHeight="1">
      <c r="A255" s="32" t="s">
        <v>72</v>
      </c>
      <c r="B255" s="27">
        <v>251</v>
      </c>
      <c r="C255" s="73">
        <v>5</v>
      </c>
      <c r="D255" s="91">
        <v>2040005004404</v>
      </c>
      <c r="E255" s="32" t="s">
        <v>587</v>
      </c>
      <c r="F255" s="30" t="s">
        <v>588</v>
      </c>
      <c r="G255" s="14">
        <v>20</v>
      </c>
      <c r="H255" s="15">
        <v>422484</v>
      </c>
      <c r="I255" s="16">
        <v>879</v>
      </c>
      <c r="J255" s="14">
        <v>242</v>
      </c>
      <c r="K255" s="90">
        <f t="shared" si="6"/>
        <v>3.7</v>
      </c>
      <c r="L255" s="20">
        <v>12</v>
      </c>
      <c r="M255" s="58">
        <f t="shared" si="7"/>
        <v>9515.405405405405</v>
      </c>
      <c r="N255" s="85"/>
      <c r="O255" s="59"/>
      <c r="P255" s="108"/>
      <c r="Q255" s="55"/>
      <c r="R255" s="109">
        <v>0</v>
      </c>
      <c r="S255" s="55"/>
      <c r="T255" s="55"/>
      <c r="U255" s="116">
        <v>0</v>
      </c>
      <c r="V255" s="108"/>
      <c r="W255" s="55"/>
      <c r="X255" s="109">
        <v>0</v>
      </c>
      <c r="Y255" s="129"/>
      <c r="Z255" s="78">
        <v>0</v>
      </c>
    </row>
    <row r="256" spans="1:26" ht="27" customHeight="1">
      <c r="A256" s="32" t="s">
        <v>72</v>
      </c>
      <c r="B256" s="27">
        <v>252</v>
      </c>
      <c r="C256" s="73">
        <v>5</v>
      </c>
      <c r="D256" s="91">
        <v>9040005012672</v>
      </c>
      <c r="E256" s="32" t="s">
        <v>589</v>
      </c>
      <c r="F256" s="30" t="s">
        <v>590</v>
      </c>
      <c r="G256" s="14">
        <v>34</v>
      </c>
      <c r="H256" s="15">
        <v>6809171</v>
      </c>
      <c r="I256" s="16">
        <v>6520</v>
      </c>
      <c r="J256" s="14">
        <v>260</v>
      </c>
      <c r="K256" s="90">
        <f t="shared" si="6"/>
        <v>25.1</v>
      </c>
      <c r="L256" s="20">
        <v>12</v>
      </c>
      <c r="M256" s="58">
        <f t="shared" si="7"/>
        <v>22606.809428950863</v>
      </c>
      <c r="N256" s="85"/>
      <c r="O256" s="59"/>
      <c r="P256" s="108"/>
      <c r="Q256" s="55"/>
      <c r="R256" s="109">
        <v>0</v>
      </c>
      <c r="S256" s="55"/>
      <c r="T256" s="55"/>
      <c r="U256" s="116">
        <v>0</v>
      </c>
      <c r="V256" s="108"/>
      <c r="W256" s="55"/>
      <c r="X256" s="109">
        <v>0</v>
      </c>
      <c r="Y256" s="129"/>
      <c r="Z256" s="78">
        <v>0</v>
      </c>
    </row>
    <row r="257" spans="1:26" ht="27" customHeight="1">
      <c r="A257" s="32" t="s">
        <v>72</v>
      </c>
      <c r="B257" s="27">
        <v>253</v>
      </c>
      <c r="C257" s="73">
        <v>5</v>
      </c>
      <c r="D257" s="91">
        <v>2040005005591</v>
      </c>
      <c r="E257" s="32" t="s">
        <v>591</v>
      </c>
      <c r="F257" s="30" t="s">
        <v>592</v>
      </c>
      <c r="G257" s="14">
        <v>20</v>
      </c>
      <c r="H257" s="15">
        <v>3208845</v>
      </c>
      <c r="I257" s="16">
        <v>4574</v>
      </c>
      <c r="J257" s="14">
        <v>245</v>
      </c>
      <c r="K257" s="90">
        <f t="shared" si="6"/>
        <v>18.700000000000003</v>
      </c>
      <c r="L257" s="20">
        <v>12</v>
      </c>
      <c r="M257" s="58">
        <f t="shared" si="7"/>
        <v>14299.665775401067</v>
      </c>
      <c r="N257" s="85"/>
      <c r="O257" s="59"/>
      <c r="P257" s="108"/>
      <c r="Q257" s="55"/>
      <c r="R257" s="109">
        <v>0</v>
      </c>
      <c r="S257" s="55"/>
      <c r="T257" s="55"/>
      <c r="U257" s="116">
        <v>0</v>
      </c>
      <c r="V257" s="108"/>
      <c r="W257" s="55"/>
      <c r="X257" s="109">
        <v>0</v>
      </c>
      <c r="Y257" s="129"/>
      <c r="Z257" s="78">
        <v>0</v>
      </c>
    </row>
    <row r="258" spans="1:26" ht="27" customHeight="1">
      <c r="A258" s="32" t="s">
        <v>72</v>
      </c>
      <c r="B258" s="27">
        <v>254</v>
      </c>
      <c r="C258" s="73">
        <v>5</v>
      </c>
      <c r="D258" s="91">
        <v>2040005005591</v>
      </c>
      <c r="E258" s="32" t="s">
        <v>591</v>
      </c>
      <c r="F258" s="30" t="s">
        <v>593</v>
      </c>
      <c r="G258" s="14">
        <v>20</v>
      </c>
      <c r="H258" s="15">
        <v>3156391</v>
      </c>
      <c r="I258" s="16">
        <v>2954</v>
      </c>
      <c r="J258" s="14">
        <v>240</v>
      </c>
      <c r="K258" s="90">
        <f t="shared" si="6"/>
        <v>12.4</v>
      </c>
      <c r="L258" s="20">
        <v>12</v>
      </c>
      <c r="M258" s="58">
        <f t="shared" si="7"/>
        <v>21212.305107526881</v>
      </c>
      <c r="N258" s="85"/>
      <c r="O258" s="59"/>
      <c r="P258" s="108"/>
      <c r="Q258" s="55"/>
      <c r="R258" s="109">
        <v>0</v>
      </c>
      <c r="S258" s="55"/>
      <c r="T258" s="55"/>
      <c r="U258" s="116">
        <v>0</v>
      </c>
      <c r="V258" s="108"/>
      <c r="W258" s="55"/>
      <c r="X258" s="109">
        <v>0</v>
      </c>
      <c r="Y258" s="129"/>
      <c r="Z258" s="78">
        <v>0</v>
      </c>
    </row>
    <row r="259" spans="1:26" ht="27" customHeight="1">
      <c r="A259" s="32" t="s">
        <v>72</v>
      </c>
      <c r="B259" s="27">
        <v>255</v>
      </c>
      <c r="C259" s="73">
        <v>5</v>
      </c>
      <c r="D259" s="91" t="s">
        <v>594</v>
      </c>
      <c r="E259" s="32" t="s">
        <v>591</v>
      </c>
      <c r="F259" s="30" t="s">
        <v>595</v>
      </c>
      <c r="G259" s="14">
        <v>20</v>
      </c>
      <c r="H259" s="15">
        <v>2658255</v>
      </c>
      <c r="I259" s="16">
        <v>3107</v>
      </c>
      <c r="J259" s="14">
        <v>246</v>
      </c>
      <c r="K259" s="90">
        <f t="shared" si="6"/>
        <v>12.7</v>
      </c>
      <c r="L259" s="20">
        <v>12</v>
      </c>
      <c r="M259" s="58">
        <f t="shared" si="7"/>
        <v>17442.618110236221</v>
      </c>
      <c r="N259" s="85"/>
      <c r="O259" s="59"/>
      <c r="P259" s="108"/>
      <c r="Q259" s="55"/>
      <c r="R259" s="109">
        <v>0</v>
      </c>
      <c r="S259" s="55"/>
      <c r="T259" s="55"/>
      <c r="U259" s="116">
        <v>0</v>
      </c>
      <c r="V259" s="108"/>
      <c r="W259" s="55"/>
      <c r="X259" s="109">
        <v>0</v>
      </c>
      <c r="Y259" s="129"/>
      <c r="Z259" s="78">
        <v>0</v>
      </c>
    </row>
    <row r="260" spans="1:26" ht="27" customHeight="1">
      <c r="A260" s="32" t="s">
        <v>72</v>
      </c>
      <c r="B260" s="27">
        <v>256</v>
      </c>
      <c r="C260" s="73">
        <v>5</v>
      </c>
      <c r="D260" s="91">
        <v>9040005012763</v>
      </c>
      <c r="E260" s="32" t="s">
        <v>596</v>
      </c>
      <c r="F260" s="30" t="s">
        <v>597</v>
      </c>
      <c r="G260" s="14">
        <v>20</v>
      </c>
      <c r="H260" s="15">
        <v>1170746</v>
      </c>
      <c r="I260" s="16">
        <v>3794</v>
      </c>
      <c r="J260" s="14">
        <v>264</v>
      </c>
      <c r="K260" s="90">
        <f t="shared" ref="K260:K323" si="8">ROUNDUP(I260/J260,1)</f>
        <v>14.4</v>
      </c>
      <c r="L260" s="20">
        <v>12</v>
      </c>
      <c r="M260" s="58">
        <f t="shared" ref="M260:M323" si="9">IF(AND(H260&gt;0,K260&gt;0,L260&gt;0),H260/K260/L260,0)</f>
        <v>6775.1504629629626</v>
      </c>
      <c r="N260" s="85"/>
      <c r="O260" s="59"/>
      <c r="P260" s="108"/>
      <c r="Q260" s="55"/>
      <c r="R260" s="109">
        <v>0</v>
      </c>
      <c r="S260" s="55"/>
      <c r="T260" s="55"/>
      <c r="U260" s="116">
        <v>0</v>
      </c>
      <c r="V260" s="108"/>
      <c r="W260" s="55"/>
      <c r="X260" s="109">
        <v>0</v>
      </c>
      <c r="Y260" s="129"/>
      <c r="Z260" s="78">
        <v>0</v>
      </c>
    </row>
    <row r="261" spans="1:26" ht="27" customHeight="1">
      <c r="A261" s="32" t="s">
        <v>72</v>
      </c>
      <c r="B261" s="27">
        <v>257</v>
      </c>
      <c r="C261" s="73">
        <v>5</v>
      </c>
      <c r="D261" s="91">
        <v>3040005005913</v>
      </c>
      <c r="E261" s="32" t="s">
        <v>598</v>
      </c>
      <c r="F261" s="30" t="s">
        <v>599</v>
      </c>
      <c r="G261" s="14">
        <v>20</v>
      </c>
      <c r="H261" s="15">
        <v>4932520</v>
      </c>
      <c r="I261" s="16">
        <v>2902</v>
      </c>
      <c r="J261" s="14">
        <v>316</v>
      </c>
      <c r="K261" s="90">
        <f t="shared" si="8"/>
        <v>9.1999999999999993</v>
      </c>
      <c r="L261" s="20">
        <v>12</v>
      </c>
      <c r="M261" s="58">
        <f t="shared" si="9"/>
        <v>44678.6231884058</v>
      </c>
      <c r="N261" s="85"/>
      <c r="O261" s="59"/>
      <c r="P261" s="108"/>
      <c r="Q261" s="55"/>
      <c r="R261" s="109">
        <v>0</v>
      </c>
      <c r="S261" s="55"/>
      <c r="T261" s="55"/>
      <c r="U261" s="116">
        <v>0</v>
      </c>
      <c r="V261" s="108"/>
      <c r="W261" s="55"/>
      <c r="X261" s="109">
        <v>0</v>
      </c>
      <c r="Y261" s="129"/>
      <c r="Z261" s="78">
        <v>0</v>
      </c>
    </row>
    <row r="262" spans="1:26" ht="27" customHeight="1">
      <c r="A262" s="32" t="s">
        <v>72</v>
      </c>
      <c r="B262" s="27">
        <v>258</v>
      </c>
      <c r="C262" s="73">
        <v>5</v>
      </c>
      <c r="D262" s="91">
        <v>8040005010363</v>
      </c>
      <c r="E262" s="32" t="s">
        <v>600</v>
      </c>
      <c r="F262" s="30" t="s">
        <v>601</v>
      </c>
      <c r="G262" s="14">
        <v>20</v>
      </c>
      <c r="H262" s="15">
        <v>3157180</v>
      </c>
      <c r="I262" s="16">
        <v>3831</v>
      </c>
      <c r="J262" s="14">
        <v>239</v>
      </c>
      <c r="K262" s="90">
        <f t="shared" si="8"/>
        <v>16.100000000000001</v>
      </c>
      <c r="L262" s="20">
        <v>12</v>
      </c>
      <c r="M262" s="58">
        <f t="shared" si="9"/>
        <v>16341.51138716356</v>
      </c>
      <c r="N262" s="85"/>
      <c r="O262" s="59"/>
      <c r="P262" s="108"/>
      <c r="Q262" s="55"/>
      <c r="R262" s="109">
        <v>0</v>
      </c>
      <c r="S262" s="55"/>
      <c r="T262" s="55"/>
      <c r="U262" s="116">
        <v>0</v>
      </c>
      <c r="V262" s="108"/>
      <c r="W262" s="55"/>
      <c r="X262" s="109">
        <v>0</v>
      </c>
      <c r="Y262" s="129"/>
      <c r="Z262" s="78">
        <v>0</v>
      </c>
    </row>
    <row r="263" spans="1:26" ht="27" customHeight="1">
      <c r="A263" s="32" t="s">
        <v>72</v>
      </c>
      <c r="B263" s="27">
        <v>259</v>
      </c>
      <c r="C263" s="73">
        <v>5</v>
      </c>
      <c r="D263" s="91">
        <v>6040005004433</v>
      </c>
      <c r="E263" s="32" t="s">
        <v>602</v>
      </c>
      <c r="F263" s="30" t="s">
        <v>603</v>
      </c>
      <c r="G263" s="14">
        <v>24</v>
      </c>
      <c r="H263" s="15">
        <v>3241008</v>
      </c>
      <c r="I263" s="16">
        <v>5380</v>
      </c>
      <c r="J263" s="14">
        <v>302</v>
      </c>
      <c r="K263" s="90">
        <f t="shared" si="8"/>
        <v>17.900000000000002</v>
      </c>
      <c r="L263" s="20">
        <v>12</v>
      </c>
      <c r="M263" s="58">
        <f t="shared" si="9"/>
        <v>15088.49162011173</v>
      </c>
      <c r="N263" s="85"/>
      <c r="O263" s="59"/>
      <c r="P263" s="108" t="s">
        <v>85</v>
      </c>
      <c r="Q263" s="55"/>
      <c r="R263" s="109">
        <v>0</v>
      </c>
      <c r="S263" s="55"/>
      <c r="T263" s="55"/>
      <c r="U263" s="116">
        <v>0</v>
      </c>
      <c r="V263" s="108"/>
      <c r="W263" s="55"/>
      <c r="X263" s="109">
        <v>0</v>
      </c>
      <c r="Y263" s="129"/>
      <c r="Z263" s="78">
        <v>0</v>
      </c>
    </row>
    <row r="264" spans="1:26" ht="27" customHeight="1">
      <c r="A264" s="32" t="s">
        <v>72</v>
      </c>
      <c r="B264" s="27">
        <v>260</v>
      </c>
      <c r="C264" s="73">
        <v>2</v>
      </c>
      <c r="D264" s="91">
        <v>4040005014772</v>
      </c>
      <c r="E264" s="32" t="s">
        <v>377</v>
      </c>
      <c r="F264" s="33" t="s">
        <v>604</v>
      </c>
      <c r="G264" s="14">
        <v>20</v>
      </c>
      <c r="H264" s="15">
        <v>5674000</v>
      </c>
      <c r="I264" s="16">
        <v>5698</v>
      </c>
      <c r="J264" s="14">
        <v>241</v>
      </c>
      <c r="K264" s="90">
        <f t="shared" si="8"/>
        <v>23.700000000000003</v>
      </c>
      <c r="L264" s="20">
        <v>12</v>
      </c>
      <c r="M264" s="58">
        <f t="shared" si="9"/>
        <v>19950.773558368492</v>
      </c>
      <c r="N264" s="85"/>
      <c r="O264" s="59"/>
      <c r="P264" s="108" t="s">
        <v>85</v>
      </c>
      <c r="Q264" s="55"/>
      <c r="R264" s="109">
        <v>0.01</v>
      </c>
      <c r="S264" s="55"/>
      <c r="T264" s="55"/>
      <c r="U264" s="116">
        <v>0</v>
      </c>
      <c r="V264" s="108"/>
      <c r="W264" s="55"/>
      <c r="X264" s="109">
        <v>0</v>
      </c>
      <c r="Y264" s="129"/>
      <c r="Z264" s="78">
        <v>0</v>
      </c>
    </row>
    <row r="265" spans="1:26" ht="27" customHeight="1">
      <c r="A265" s="32" t="s">
        <v>72</v>
      </c>
      <c r="B265" s="27">
        <v>261</v>
      </c>
      <c r="C265" s="73">
        <v>4</v>
      </c>
      <c r="D265" s="91">
        <v>6040002099971</v>
      </c>
      <c r="E265" s="32" t="s">
        <v>605</v>
      </c>
      <c r="F265" s="33" t="s">
        <v>606</v>
      </c>
      <c r="G265" s="14">
        <v>20</v>
      </c>
      <c r="H265" s="15">
        <v>8295176</v>
      </c>
      <c r="I265" s="16">
        <v>6883</v>
      </c>
      <c r="J265" s="14">
        <v>294</v>
      </c>
      <c r="K265" s="90">
        <f t="shared" si="8"/>
        <v>23.5</v>
      </c>
      <c r="L265" s="20">
        <v>12</v>
      </c>
      <c r="M265" s="58">
        <f t="shared" si="9"/>
        <v>29415.517730496456</v>
      </c>
      <c r="N265" s="85"/>
      <c r="O265" s="59"/>
      <c r="P265" s="108" t="s">
        <v>85</v>
      </c>
      <c r="Q265" s="55"/>
      <c r="R265" s="109">
        <v>0.39</v>
      </c>
      <c r="S265" s="55"/>
      <c r="T265" s="55"/>
      <c r="U265" s="116">
        <v>0</v>
      </c>
      <c r="V265" s="108"/>
      <c r="W265" s="55"/>
      <c r="X265" s="109">
        <v>0</v>
      </c>
      <c r="Y265" s="129"/>
      <c r="Z265" s="78">
        <v>0</v>
      </c>
    </row>
    <row r="266" spans="1:26" ht="27" customHeight="1">
      <c r="A266" s="32" t="s">
        <v>72</v>
      </c>
      <c r="B266" s="27">
        <v>262</v>
      </c>
      <c r="C266" s="73">
        <v>4</v>
      </c>
      <c r="D266" s="91">
        <v>2040002100453</v>
      </c>
      <c r="E266" s="32" t="s">
        <v>607</v>
      </c>
      <c r="F266" s="33" t="s">
        <v>608</v>
      </c>
      <c r="G266" s="14">
        <v>20</v>
      </c>
      <c r="H266" s="15">
        <v>7276181</v>
      </c>
      <c r="I266" s="16">
        <v>7378</v>
      </c>
      <c r="J266" s="14">
        <v>308</v>
      </c>
      <c r="K266" s="90">
        <f t="shared" si="8"/>
        <v>24</v>
      </c>
      <c r="L266" s="20">
        <v>12</v>
      </c>
      <c r="M266" s="58">
        <f t="shared" si="9"/>
        <v>25264.517361111109</v>
      </c>
      <c r="N266" s="85"/>
      <c r="O266" s="59"/>
      <c r="P266" s="108" t="s">
        <v>85</v>
      </c>
      <c r="Q266" s="55"/>
      <c r="R266" s="109">
        <v>0.15</v>
      </c>
      <c r="S266" s="55"/>
      <c r="T266" s="55"/>
      <c r="U266" s="116">
        <v>0</v>
      </c>
      <c r="V266" s="108"/>
      <c r="W266" s="55"/>
      <c r="X266" s="109">
        <v>0</v>
      </c>
      <c r="Y266" s="129" t="s">
        <v>85</v>
      </c>
      <c r="Z266" s="78">
        <v>0.03</v>
      </c>
    </row>
    <row r="267" spans="1:26" ht="27" customHeight="1">
      <c r="A267" s="32" t="s">
        <v>72</v>
      </c>
      <c r="B267" s="27">
        <v>263</v>
      </c>
      <c r="C267" s="73">
        <v>4</v>
      </c>
      <c r="D267" s="91">
        <v>5040002086319</v>
      </c>
      <c r="E267" s="32" t="s">
        <v>609</v>
      </c>
      <c r="F267" s="33" t="s">
        <v>610</v>
      </c>
      <c r="G267" s="14">
        <v>10</v>
      </c>
      <c r="H267" s="15">
        <v>1664795</v>
      </c>
      <c r="I267" s="16">
        <v>2100</v>
      </c>
      <c r="J267" s="14">
        <v>239</v>
      </c>
      <c r="K267" s="90">
        <f t="shared" si="8"/>
        <v>8.7999999999999989</v>
      </c>
      <c r="L267" s="20">
        <v>12</v>
      </c>
      <c r="M267" s="58">
        <f t="shared" si="9"/>
        <v>15765.10416666667</v>
      </c>
      <c r="N267" s="85"/>
      <c r="O267" s="59"/>
      <c r="P267" s="108" t="s">
        <v>85</v>
      </c>
      <c r="Q267" s="55" t="s">
        <v>85</v>
      </c>
      <c r="R267" s="109">
        <v>0.05</v>
      </c>
      <c r="S267" s="55"/>
      <c r="T267" s="55"/>
      <c r="U267" s="116">
        <v>0</v>
      </c>
      <c r="V267" s="108"/>
      <c r="W267" s="55"/>
      <c r="X267" s="109">
        <v>0</v>
      </c>
      <c r="Y267" s="129"/>
      <c r="Z267" s="78">
        <v>0</v>
      </c>
    </row>
    <row r="268" spans="1:26" ht="27" customHeight="1">
      <c r="A268" s="32" t="s">
        <v>72</v>
      </c>
      <c r="B268" s="27">
        <v>264</v>
      </c>
      <c r="C268" s="73">
        <v>4</v>
      </c>
      <c r="D268" s="91">
        <v>9040002052969</v>
      </c>
      <c r="E268" s="32" t="s">
        <v>611</v>
      </c>
      <c r="F268" s="33" t="s">
        <v>612</v>
      </c>
      <c r="G268" s="14">
        <v>20</v>
      </c>
      <c r="H268" s="15">
        <v>415000</v>
      </c>
      <c r="I268" s="16">
        <v>2520</v>
      </c>
      <c r="J268" s="14">
        <v>240</v>
      </c>
      <c r="K268" s="90">
        <f t="shared" si="8"/>
        <v>10.5</v>
      </c>
      <c r="L268" s="20">
        <v>12</v>
      </c>
      <c r="M268" s="58">
        <f t="shared" si="9"/>
        <v>3293.6507936507937</v>
      </c>
      <c r="N268" s="85"/>
      <c r="O268" s="59"/>
      <c r="P268" s="108"/>
      <c r="Q268" s="55"/>
      <c r="R268" s="109">
        <v>0</v>
      </c>
      <c r="S268" s="55"/>
      <c r="T268" s="55"/>
      <c r="U268" s="116">
        <v>0</v>
      </c>
      <c r="V268" s="108"/>
      <c r="W268" s="55"/>
      <c r="X268" s="109">
        <v>0</v>
      </c>
      <c r="Y268" s="129"/>
      <c r="Z268" s="78">
        <v>0</v>
      </c>
    </row>
    <row r="269" spans="1:26" ht="27" customHeight="1">
      <c r="A269" s="32" t="s">
        <v>72</v>
      </c>
      <c r="B269" s="27">
        <v>265</v>
      </c>
      <c r="C269" s="73">
        <v>4</v>
      </c>
      <c r="D269" s="91">
        <v>6040003013048</v>
      </c>
      <c r="E269" s="32" t="s">
        <v>613</v>
      </c>
      <c r="F269" s="33" t="s">
        <v>614</v>
      </c>
      <c r="G269" s="14">
        <v>14</v>
      </c>
      <c r="H269" s="15">
        <v>2535460</v>
      </c>
      <c r="I269" s="16">
        <v>3722</v>
      </c>
      <c r="J269" s="14">
        <v>296</v>
      </c>
      <c r="K269" s="90">
        <f t="shared" si="8"/>
        <v>12.6</v>
      </c>
      <c r="L269" s="20">
        <v>12</v>
      </c>
      <c r="M269" s="58">
        <f t="shared" si="9"/>
        <v>16768.915343915345</v>
      </c>
      <c r="N269" s="85"/>
      <c r="O269" s="59"/>
      <c r="P269" s="108"/>
      <c r="Q269" s="55"/>
      <c r="R269" s="109">
        <v>0</v>
      </c>
      <c r="S269" s="55"/>
      <c r="T269" s="55"/>
      <c r="U269" s="116">
        <v>0</v>
      </c>
      <c r="V269" s="108"/>
      <c r="W269" s="55"/>
      <c r="X269" s="109">
        <v>0</v>
      </c>
      <c r="Y269" s="129"/>
      <c r="Z269" s="78">
        <v>0</v>
      </c>
    </row>
    <row r="270" spans="1:26" ht="27" customHeight="1">
      <c r="A270" s="32" t="s">
        <v>72</v>
      </c>
      <c r="B270" s="27">
        <v>266</v>
      </c>
      <c r="C270" s="73">
        <v>4</v>
      </c>
      <c r="D270" s="91">
        <v>1040001103268</v>
      </c>
      <c r="E270" s="32" t="s">
        <v>89</v>
      </c>
      <c r="F270" s="33" t="s">
        <v>615</v>
      </c>
      <c r="G270" s="14">
        <v>20</v>
      </c>
      <c r="H270" s="15">
        <v>11566148</v>
      </c>
      <c r="I270" s="16">
        <v>5948</v>
      </c>
      <c r="J270" s="14">
        <v>269</v>
      </c>
      <c r="K270" s="90">
        <f t="shared" si="8"/>
        <v>22.200000000000003</v>
      </c>
      <c r="L270" s="20">
        <v>12</v>
      </c>
      <c r="M270" s="58">
        <f t="shared" si="9"/>
        <v>43416.471471471465</v>
      </c>
      <c r="N270" s="85"/>
      <c r="O270" s="59"/>
      <c r="P270" s="108"/>
      <c r="Q270" s="55"/>
      <c r="R270" s="109">
        <v>0</v>
      </c>
      <c r="S270" s="55"/>
      <c r="T270" s="55"/>
      <c r="U270" s="116">
        <v>0</v>
      </c>
      <c r="V270" s="108"/>
      <c r="W270" s="55"/>
      <c r="X270" s="109">
        <v>0</v>
      </c>
      <c r="Y270" s="129"/>
      <c r="Z270" s="78">
        <v>0</v>
      </c>
    </row>
    <row r="271" spans="1:26" ht="27" customHeight="1">
      <c r="A271" s="32" t="s">
        <v>72</v>
      </c>
      <c r="B271" s="27">
        <v>267</v>
      </c>
      <c r="C271" s="73">
        <v>6</v>
      </c>
      <c r="D271" s="91">
        <v>6040005021420</v>
      </c>
      <c r="E271" s="32" t="s">
        <v>616</v>
      </c>
      <c r="F271" s="33" t="s">
        <v>617</v>
      </c>
      <c r="G271" s="14">
        <v>20</v>
      </c>
      <c r="H271" s="15">
        <v>1902317</v>
      </c>
      <c r="I271" s="16">
        <v>2126</v>
      </c>
      <c r="J271" s="14">
        <v>243</v>
      </c>
      <c r="K271" s="90">
        <f t="shared" si="8"/>
        <v>8.7999999999999989</v>
      </c>
      <c r="L271" s="20">
        <v>12</v>
      </c>
      <c r="M271" s="58">
        <f t="shared" si="9"/>
        <v>18014.365530303032</v>
      </c>
      <c r="N271" s="85"/>
      <c r="O271" s="59"/>
      <c r="P271" s="108"/>
      <c r="Q271" s="55"/>
      <c r="R271" s="109">
        <v>0</v>
      </c>
      <c r="S271" s="55"/>
      <c r="T271" s="55"/>
      <c r="U271" s="116">
        <v>0</v>
      </c>
      <c r="V271" s="108"/>
      <c r="W271" s="55"/>
      <c r="X271" s="109">
        <v>0</v>
      </c>
      <c r="Y271" s="129"/>
      <c r="Z271" s="78">
        <v>0</v>
      </c>
    </row>
    <row r="272" spans="1:26" ht="27" customHeight="1">
      <c r="A272" s="32" t="s">
        <v>72</v>
      </c>
      <c r="B272" s="27">
        <v>268</v>
      </c>
      <c r="C272" s="73">
        <v>4</v>
      </c>
      <c r="D272" s="91">
        <v>2040003017829</v>
      </c>
      <c r="E272" s="32" t="s">
        <v>618</v>
      </c>
      <c r="F272" s="33" t="s">
        <v>619</v>
      </c>
      <c r="G272" s="14">
        <v>20</v>
      </c>
      <c r="H272" s="15">
        <v>2303713</v>
      </c>
      <c r="I272" s="16">
        <v>2815</v>
      </c>
      <c r="J272" s="14">
        <v>239</v>
      </c>
      <c r="K272" s="90">
        <f t="shared" si="8"/>
        <v>11.799999999999999</v>
      </c>
      <c r="L272" s="20">
        <v>12</v>
      </c>
      <c r="M272" s="58">
        <f t="shared" si="9"/>
        <v>16269.159604519775</v>
      </c>
      <c r="N272" s="85"/>
      <c r="O272" s="59"/>
      <c r="P272" s="108"/>
      <c r="Q272" s="55"/>
      <c r="R272" s="109">
        <v>0</v>
      </c>
      <c r="S272" s="55"/>
      <c r="T272" s="55"/>
      <c r="U272" s="116">
        <v>0</v>
      </c>
      <c r="V272" s="108"/>
      <c r="W272" s="55"/>
      <c r="X272" s="109">
        <v>0</v>
      </c>
      <c r="Y272" s="129" t="s">
        <v>85</v>
      </c>
      <c r="Z272" s="78">
        <v>0.01</v>
      </c>
    </row>
    <row r="273" spans="1:26" ht="27" customHeight="1">
      <c r="A273" s="32" t="s">
        <v>72</v>
      </c>
      <c r="B273" s="27">
        <v>269</v>
      </c>
      <c r="C273" s="73">
        <v>5</v>
      </c>
      <c r="D273" s="91">
        <v>7040005021304</v>
      </c>
      <c r="E273" s="32" t="s">
        <v>620</v>
      </c>
      <c r="F273" s="33" t="s">
        <v>621</v>
      </c>
      <c r="G273" s="14">
        <v>20</v>
      </c>
      <c r="H273" s="15">
        <v>5887700</v>
      </c>
      <c r="I273" s="16">
        <v>9033</v>
      </c>
      <c r="J273" s="14">
        <v>269</v>
      </c>
      <c r="K273" s="90">
        <f t="shared" si="8"/>
        <v>33.6</v>
      </c>
      <c r="L273" s="20">
        <v>12</v>
      </c>
      <c r="M273" s="58">
        <f t="shared" si="9"/>
        <v>14602.430555555555</v>
      </c>
      <c r="N273" s="85"/>
      <c r="O273" s="59"/>
      <c r="P273" s="108"/>
      <c r="Q273" s="55"/>
      <c r="R273" s="109">
        <v>0</v>
      </c>
      <c r="S273" s="55"/>
      <c r="T273" s="55"/>
      <c r="U273" s="116">
        <v>0</v>
      </c>
      <c r="V273" s="108"/>
      <c r="W273" s="55"/>
      <c r="X273" s="109">
        <v>0</v>
      </c>
      <c r="Y273" s="129" t="s">
        <v>85</v>
      </c>
      <c r="Z273" s="78">
        <v>0.31</v>
      </c>
    </row>
    <row r="274" spans="1:26" ht="27" customHeight="1">
      <c r="A274" s="32" t="s">
        <v>72</v>
      </c>
      <c r="B274" s="27">
        <v>270</v>
      </c>
      <c r="C274" s="73">
        <v>4</v>
      </c>
      <c r="D274" s="91">
        <v>7040001093041</v>
      </c>
      <c r="E274" s="32" t="s">
        <v>622</v>
      </c>
      <c r="F274" s="33" t="s">
        <v>623</v>
      </c>
      <c r="G274" s="14">
        <v>20</v>
      </c>
      <c r="H274" s="15">
        <v>6199210</v>
      </c>
      <c r="I274" s="16">
        <v>4367</v>
      </c>
      <c r="J274" s="14">
        <v>255</v>
      </c>
      <c r="K274" s="90">
        <f t="shared" si="8"/>
        <v>17.200000000000003</v>
      </c>
      <c r="L274" s="20">
        <v>12</v>
      </c>
      <c r="M274" s="58">
        <f t="shared" si="9"/>
        <v>30034.93217054263</v>
      </c>
      <c r="N274" s="85"/>
      <c r="O274" s="59"/>
      <c r="P274" s="108"/>
      <c r="Q274" s="55"/>
      <c r="R274" s="109">
        <v>0</v>
      </c>
      <c r="S274" s="55"/>
      <c r="T274" s="55"/>
      <c r="U274" s="116">
        <v>0</v>
      </c>
      <c r="V274" s="108"/>
      <c r="W274" s="55"/>
      <c r="X274" s="109">
        <v>0</v>
      </c>
      <c r="Y274" s="129"/>
      <c r="Z274" s="78">
        <v>0</v>
      </c>
    </row>
    <row r="275" spans="1:26" ht="27" customHeight="1">
      <c r="A275" s="32" t="s">
        <v>72</v>
      </c>
      <c r="B275" s="27">
        <v>271</v>
      </c>
      <c r="C275" s="73">
        <v>4</v>
      </c>
      <c r="D275" s="91">
        <v>4040001117034</v>
      </c>
      <c r="E275" s="32" t="s">
        <v>624</v>
      </c>
      <c r="F275" s="33" t="s">
        <v>625</v>
      </c>
      <c r="G275" s="14">
        <v>20</v>
      </c>
      <c r="H275" s="15">
        <v>18357490</v>
      </c>
      <c r="I275" s="16">
        <v>6563</v>
      </c>
      <c r="J275" s="14">
        <v>240</v>
      </c>
      <c r="K275" s="90">
        <f t="shared" si="8"/>
        <v>27.400000000000002</v>
      </c>
      <c r="L275" s="20">
        <v>12</v>
      </c>
      <c r="M275" s="58">
        <f t="shared" si="9"/>
        <v>55831.782238442822</v>
      </c>
      <c r="N275" s="85"/>
      <c r="O275" s="59"/>
      <c r="P275" s="108"/>
      <c r="Q275" s="55"/>
      <c r="R275" s="109">
        <v>0</v>
      </c>
      <c r="S275" s="55"/>
      <c r="T275" s="55"/>
      <c r="U275" s="116">
        <v>0</v>
      </c>
      <c r="V275" s="108"/>
      <c r="W275" s="55"/>
      <c r="X275" s="109">
        <v>0</v>
      </c>
      <c r="Y275" s="129"/>
      <c r="Z275" s="78">
        <v>0</v>
      </c>
    </row>
    <row r="276" spans="1:26" ht="27" customHeight="1">
      <c r="A276" s="32" t="s">
        <v>72</v>
      </c>
      <c r="B276" s="27">
        <v>272</v>
      </c>
      <c r="C276" s="73">
        <v>4</v>
      </c>
      <c r="D276" s="91">
        <v>2040003014578</v>
      </c>
      <c r="E276" s="32" t="s">
        <v>313</v>
      </c>
      <c r="F276" s="33" t="s">
        <v>626</v>
      </c>
      <c r="G276" s="14">
        <v>20</v>
      </c>
      <c r="H276" s="15">
        <v>250758</v>
      </c>
      <c r="I276" s="16">
        <v>244</v>
      </c>
      <c r="J276" s="14">
        <v>65</v>
      </c>
      <c r="K276" s="90">
        <f t="shared" si="8"/>
        <v>3.8000000000000003</v>
      </c>
      <c r="L276" s="20">
        <v>3</v>
      </c>
      <c r="M276" s="58">
        <f t="shared" si="9"/>
        <v>21996.315789473683</v>
      </c>
      <c r="N276" s="85"/>
      <c r="O276" s="59"/>
      <c r="P276" s="108"/>
      <c r="Q276" s="55"/>
      <c r="R276" s="109">
        <v>0</v>
      </c>
      <c r="S276" s="55"/>
      <c r="T276" s="55"/>
      <c r="U276" s="116">
        <v>0</v>
      </c>
      <c r="V276" s="108"/>
      <c r="W276" s="55"/>
      <c r="X276" s="109">
        <v>0</v>
      </c>
      <c r="Y276" s="129"/>
      <c r="Z276" s="78">
        <v>0</v>
      </c>
    </row>
    <row r="277" spans="1:26" ht="27" customHeight="1">
      <c r="A277" s="32" t="s">
        <v>72</v>
      </c>
      <c r="B277" s="27">
        <v>273</v>
      </c>
      <c r="C277" s="73">
        <v>4</v>
      </c>
      <c r="D277" s="91">
        <v>8030001071633</v>
      </c>
      <c r="E277" s="32" t="s">
        <v>627</v>
      </c>
      <c r="F277" s="29" t="s">
        <v>628</v>
      </c>
      <c r="G277" s="14">
        <v>20</v>
      </c>
      <c r="H277" s="15">
        <v>1550300</v>
      </c>
      <c r="I277" s="16">
        <v>2197</v>
      </c>
      <c r="J277" s="14">
        <v>261</v>
      </c>
      <c r="K277" s="90">
        <f t="shared" si="8"/>
        <v>8.5</v>
      </c>
      <c r="L277" s="20">
        <v>12</v>
      </c>
      <c r="M277" s="58">
        <f t="shared" si="9"/>
        <v>15199.019607843138</v>
      </c>
      <c r="N277" s="85"/>
      <c r="O277" s="59"/>
      <c r="P277" s="108"/>
      <c r="Q277" s="55"/>
      <c r="R277" s="109">
        <v>0</v>
      </c>
      <c r="S277" s="55"/>
      <c r="T277" s="55"/>
      <c r="U277" s="116">
        <v>0</v>
      </c>
      <c r="V277" s="108"/>
      <c r="W277" s="55"/>
      <c r="X277" s="109">
        <v>0</v>
      </c>
      <c r="Y277" s="129"/>
      <c r="Z277" s="78">
        <v>0</v>
      </c>
    </row>
    <row r="278" spans="1:26" ht="27" customHeight="1">
      <c r="A278" s="32" t="s">
        <v>72</v>
      </c>
      <c r="B278" s="27">
        <v>274</v>
      </c>
      <c r="C278" s="73">
        <v>4</v>
      </c>
      <c r="D278" s="91">
        <v>3040001050120</v>
      </c>
      <c r="E278" s="32" t="s">
        <v>629</v>
      </c>
      <c r="F278" s="30" t="s">
        <v>630</v>
      </c>
      <c r="G278" s="14">
        <v>20</v>
      </c>
      <c r="H278" s="15">
        <v>1307378</v>
      </c>
      <c r="I278" s="16">
        <v>2435</v>
      </c>
      <c r="J278" s="14">
        <v>358</v>
      </c>
      <c r="K278" s="90">
        <f t="shared" si="8"/>
        <v>6.8999999999999995</v>
      </c>
      <c r="L278" s="20">
        <v>12</v>
      </c>
      <c r="M278" s="58">
        <f t="shared" si="9"/>
        <v>15789.589371980677</v>
      </c>
      <c r="N278" s="85"/>
      <c r="O278" s="59"/>
      <c r="P278" s="108" t="s">
        <v>85</v>
      </c>
      <c r="Q278" s="55"/>
      <c r="R278" s="109">
        <v>0.08</v>
      </c>
      <c r="S278" s="55"/>
      <c r="T278" s="55"/>
      <c r="U278" s="116">
        <v>0</v>
      </c>
      <c r="V278" s="108"/>
      <c r="W278" s="55"/>
      <c r="X278" s="109">
        <v>0</v>
      </c>
      <c r="Y278" s="129"/>
      <c r="Z278" s="78">
        <v>0</v>
      </c>
    </row>
    <row r="279" spans="1:26" ht="27" customHeight="1">
      <c r="A279" s="32" t="s">
        <v>72</v>
      </c>
      <c r="B279" s="27">
        <v>275</v>
      </c>
      <c r="C279" s="73">
        <v>5</v>
      </c>
      <c r="D279" s="91">
        <v>8040005014050</v>
      </c>
      <c r="E279" s="32" t="s">
        <v>631</v>
      </c>
      <c r="F279" s="30" t="s">
        <v>632</v>
      </c>
      <c r="G279" s="14">
        <v>20</v>
      </c>
      <c r="H279" s="15">
        <v>5532503</v>
      </c>
      <c r="I279" s="16">
        <v>4077</v>
      </c>
      <c r="J279" s="14">
        <v>321</v>
      </c>
      <c r="K279" s="90">
        <f t="shared" si="8"/>
        <v>12.799999999999999</v>
      </c>
      <c r="L279" s="20">
        <v>12</v>
      </c>
      <c r="M279" s="58">
        <f t="shared" si="9"/>
        <v>36018.899739583336</v>
      </c>
      <c r="N279" s="85"/>
      <c r="O279" s="59"/>
      <c r="P279" s="108"/>
      <c r="Q279" s="55"/>
      <c r="R279" s="109">
        <v>0</v>
      </c>
      <c r="S279" s="55"/>
      <c r="T279" s="55"/>
      <c r="U279" s="116">
        <v>0</v>
      </c>
      <c r="V279" s="108"/>
      <c r="W279" s="55"/>
      <c r="X279" s="109">
        <v>0</v>
      </c>
      <c r="Y279" s="129"/>
      <c r="Z279" s="78">
        <v>0</v>
      </c>
    </row>
    <row r="280" spans="1:26" ht="27" customHeight="1">
      <c r="A280" s="32" t="s">
        <v>72</v>
      </c>
      <c r="B280" s="27">
        <v>276</v>
      </c>
      <c r="C280" s="73">
        <v>3</v>
      </c>
      <c r="D280" s="91">
        <v>3040005003330</v>
      </c>
      <c r="E280" s="32" t="s">
        <v>633</v>
      </c>
      <c r="F280" s="30" t="s">
        <v>634</v>
      </c>
      <c r="G280" s="14">
        <v>10</v>
      </c>
      <c r="H280" s="15">
        <v>1520413</v>
      </c>
      <c r="I280" s="16">
        <v>1955</v>
      </c>
      <c r="J280" s="14">
        <v>239</v>
      </c>
      <c r="K280" s="90">
        <f t="shared" si="8"/>
        <v>8.1999999999999993</v>
      </c>
      <c r="L280" s="20">
        <v>12</v>
      </c>
      <c r="M280" s="58">
        <f t="shared" si="9"/>
        <v>15451.351626016263</v>
      </c>
      <c r="N280" s="85"/>
      <c r="O280" s="59"/>
      <c r="P280" s="108"/>
      <c r="Q280" s="55"/>
      <c r="R280" s="109">
        <v>0</v>
      </c>
      <c r="S280" s="55"/>
      <c r="T280" s="55"/>
      <c r="U280" s="116">
        <v>0</v>
      </c>
      <c r="V280" s="108"/>
      <c r="W280" s="55"/>
      <c r="X280" s="109">
        <v>0</v>
      </c>
      <c r="Y280" s="129"/>
      <c r="Z280" s="78">
        <v>0</v>
      </c>
    </row>
    <row r="281" spans="1:26" ht="27" customHeight="1">
      <c r="A281" s="32" t="s">
        <v>72</v>
      </c>
      <c r="B281" s="27">
        <v>277</v>
      </c>
      <c r="C281" s="73">
        <v>4</v>
      </c>
      <c r="D281" s="91">
        <v>7040001094436</v>
      </c>
      <c r="E281" s="32" t="s">
        <v>635</v>
      </c>
      <c r="F281" s="30" t="s">
        <v>636</v>
      </c>
      <c r="G281" s="14">
        <v>20</v>
      </c>
      <c r="H281" s="15">
        <v>2805143</v>
      </c>
      <c r="I281" s="16">
        <v>1798</v>
      </c>
      <c r="J281" s="14">
        <v>292</v>
      </c>
      <c r="K281" s="90">
        <f t="shared" si="8"/>
        <v>6.1999999999999993</v>
      </c>
      <c r="L281" s="20">
        <v>12</v>
      </c>
      <c r="M281" s="58">
        <f t="shared" si="9"/>
        <v>37703.534946236563</v>
      </c>
      <c r="N281" s="85"/>
      <c r="O281" s="59"/>
      <c r="P281" s="108"/>
      <c r="Q281" s="55"/>
      <c r="R281" s="109">
        <v>0</v>
      </c>
      <c r="S281" s="55"/>
      <c r="T281" s="55"/>
      <c r="U281" s="116">
        <v>0</v>
      </c>
      <c r="V281" s="108"/>
      <c r="W281" s="55"/>
      <c r="X281" s="109">
        <v>0</v>
      </c>
      <c r="Y281" s="129"/>
      <c r="Z281" s="78">
        <v>0</v>
      </c>
    </row>
    <row r="282" spans="1:26" ht="27" customHeight="1">
      <c r="A282" s="32" t="s">
        <v>72</v>
      </c>
      <c r="B282" s="27">
        <v>278</v>
      </c>
      <c r="C282" s="73">
        <v>4</v>
      </c>
      <c r="D282" s="91">
        <v>7040001113922</v>
      </c>
      <c r="E282" s="32" t="s">
        <v>637</v>
      </c>
      <c r="F282" s="30" t="s">
        <v>638</v>
      </c>
      <c r="G282" s="14"/>
      <c r="H282" s="15"/>
      <c r="I282" s="16"/>
      <c r="J282" s="14"/>
      <c r="K282" s="90" t="e">
        <f t="shared" si="8"/>
        <v>#DIV/0!</v>
      </c>
      <c r="L282" s="20"/>
      <c r="M282" s="58" t="e">
        <f t="shared" si="9"/>
        <v>#DIV/0!</v>
      </c>
      <c r="N282" s="85"/>
      <c r="O282" s="59"/>
      <c r="P282" s="108"/>
      <c r="Q282" s="55"/>
      <c r="R282" s="109"/>
      <c r="S282" s="55"/>
      <c r="T282" s="55"/>
      <c r="U282" s="116">
        <v>0</v>
      </c>
      <c r="V282" s="108"/>
      <c r="W282" s="55"/>
      <c r="X282" s="109">
        <v>0</v>
      </c>
      <c r="Y282" s="129"/>
      <c r="Z282" s="78"/>
    </row>
    <row r="283" spans="1:26" ht="27" customHeight="1">
      <c r="A283" s="32" t="s">
        <v>72</v>
      </c>
      <c r="B283" s="27">
        <v>279</v>
      </c>
      <c r="C283" s="73">
        <v>4</v>
      </c>
      <c r="D283" s="91">
        <v>1040001072190</v>
      </c>
      <c r="E283" s="32" t="s">
        <v>639</v>
      </c>
      <c r="F283" s="30" t="s">
        <v>640</v>
      </c>
      <c r="G283" s="14">
        <v>20</v>
      </c>
      <c r="H283" s="15">
        <v>5119067</v>
      </c>
      <c r="I283" s="16">
        <v>6610</v>
      </c>
      <c r="J283" s="14">
        <v>239</v>
      </c>
      <c r="K283" s="90">
        <f t="shared" si="8"/>
        <v>27.700000000000003</v>
      </c>
      <c r="L283" s="20">
        <v>12</v>
      </c>
      <c r="M283" s="58">
        <f t="shared" si="9"/>
        <v>15400.321901323705</v>
      </c>
      <c r="N283" s="85"/>
      <c r="O283" s="59"/>
      <c r="P283" s="108"/>
      <c r="Q283" s="55"/>
      <c r="R283" s="109">
        <v>0</v>
      </c>
      <c r="S283" s="55"/>
      <c r="T283" s="55"/>
      <c r="U283" s="116">
        <v>0</v>
      </c>
      <c r="V283" s="108"/>
      <c r="W283" s="55"/>
      <c r="X283" s="109">
        <v>0</v>
      </c>
      <c r="Y283" s="129" t="s">
        <v>85</v>
      </c>
      <c r="Z283" s="78">
        <v>0.6</v>
      </c>
    </row>
    <row r="284" spans="1:26" ht="27" customHeight="1">
      <c r="A284" s="32" t="s">
        <v>72</v>
      </c>
      <c r="B284" s="27">
        <v>280</v>
      </c>
      <c r="C284" s="73">
        <v>4</v>
      </c>
      <c r="D284" s="91">
        <v>4040002099032</v>
      </c>
      <c r="E284" s="32" t="s">
        <v>641</v>
      </c>
      <c r="F284" s="30" t="s">
        <v>642</v>
      </c>
      <c r="G284" s="14">
        <v>20</v>
      </c>
      <c r="H284" s="15">
        <v>3633631</v>
      </c>
      <c r="I284" s="16">
        <v>3756</v>
      </c>
      <c r="J284" s="14">
        <v>252</v>
      </c>
      <c r="K284" s="90">
        <f t="shared" si="8"/>
        <v>15</v>
      </c>
      <c r="L284" s="20">
        <v>12</v>
      </c>
      <c r="M284" s="58">
        <f t="shared" si="9"/>
        <v>20186.838888888891</v>
      </c>
      <c r="N284" s="85"/>
      <c r="O284" s="59"/>
      <c r="P284" s="108"/>
      <c r="Q284" s="55"/>
      <c r="R284" s="109">
        <v>0</v>
      </c>
      <c r="S284" s="55"/>
      <c r="T284" s="55"/>
      <c r="U284" s="116">
        <v>0</v>
      </c>
      <c r="V284" s="108"/>
      <c r="W284" s="55"/>
      <c r="X284" s="109">
        <v>0</v>
      </c>
      <c r="Y284" s="129"/>
      <c r="Z284" s="78">
        <v>0</v>
      </c>
    </row>
    <row r="285" spans="1:26" ht="27" customHeight="1">
      <c r="A285" s="32" t="s">
        <v>72</v>
      </c>
      <c r="B285" s="27">
        <v>281</v>
      </c>
      <c r="C285" s="73">
        <v>4</v>
      </c>
      <c r="D285" s="91">
        <v>9011701008157</v>
      </c>
      <c r="E285" s="32" t="s">
        <v>643</v>
      </c>
      <c r="F285" s="30" t="s">
        <v>644</v>
      </c>
      <c r="G285" s="14">
        <v>14</v>
      </c>
      <c r="H285" s="15">
        <v>4534730</v>
      </c>
      <c r="I285" s="16">
        <v>3697</v>
      </c>
      <c r="J285" s="14">
        <v>252</v>
      </c>
      <c r="K285" s="90">
        <f t="shared" si="8"/>
        <v>14.7</v>
      </c>
      <c r="L285" s="20">
        <v>12</v>
      </c>
      <c r="M285" s="58">
        <f t="shared" si="9"/>
        <v>25707.086167800455</v>
      </c>
      <c r="N285" s="85"/>
      <c r="O285" s="59"/>
      <c r="P285" s="108" t="s">
        <v>85</v>
      </c>
      <c r="Q285" s="55" t="s">
        <v>85</v>
      </c>
      <c r="R285" s="109">
        <v>0.01</v>
      </c>
      <c r="S285" s="55"/>
      <c r="T285" s="55"/>
      <c r="U285" s="116">
        <v>0</v>
      </c>
      <c r="V285" s="108"/>
      <c r="W285" s="55"/>
      <c r="X285" s="109">
        <v>0</v>
      </c>
      <c r="Y285" s="129"/>
      <c r="Z285" s="78">
        <v>0</v>
      </c>
    </row>
    <row r="286" spans="1:26" ht="27" customHeight="1">
      <c r="A286" s="32" t="s">
        <v>72</v>
      </c>
      <c r="B286" s="27">
        <v>282</v>
      </c>
      <c r="C286" s="73">
        <v>5</v>
      </c>
      <c r="D286" s="91">
        <v>2040005006937</v>
      </c>
      <c r="E286" s="32" t="s">
        <v>645</v>
      </c>
      <c r="F286" s="30" t="s">
        <v>646</v>
      </c>
      <c r="G286" s="14">
        <v>20</v>
      </c>
      <c r="H286" s="15">
        <v>2689543</v>
      </c>
      <c r="I286" s="16">
        <v>2114</v>
      </c>
      <c r="J286" s="14">
        <v>244</v>
      </c>
      <c r="K286" s="90">
        <f t="shared" si="8"/>
        <v>8.6999999999999993</v>
      </c>
      <c r="L286" s="20">
        <v>12</v>
      </c>
      <c r="M286" s="58">
        <f t="shared" si="9"/>
        <v>25761.906130268198</v>
      </c>
      <c r="N286" s="85"/>
      <c r="O286" s="59"/>
      <c r="P286" s="108"/>
      <c r="Q286" s="55"/>
      <c r="R286" s="109">
        <v>0</v>
      </c>
      <c r="S286" s="55"/>
      <c r="T286" s="55"/>
      <c r="U286" s="116">
        <v>0</v>
      </c>
      <c r="V286" s="108"/>
      <c r="W286" s="55"/>
      <c r="X286" s="109">
        <v>0</v>
      </c>
      <c r="Y286" s="129"/>
      <c r="Z286" s="78">
        <v>0</v>
      </c>
    </row>
    <row r="287" spans="1:26" ht="27" customHeight="1">
      <c r="A287" s="32" t="s">
        <v>72</v>
      </c>
      <c r="B287" s="27">
        <v>283</v>
      </c>
      <c r="C287" s="73">
        <v>4</v>
      </c>
      <c r="D287" s="91">
        <v>5040001116877</v>
      </c>
      <c r="E287" s="32" t="s">
        <v>647</v>
      </c>
      <c r="F287" s="30" t="s">
        <v>648</v>
      </c>
      <c r="G287" s="14">
        <v>20</v>
      </c>
      <c r="H287" s="15">
        <v>1260559</v>
      </c>
      <c r="I287" s="16">
        <v>2530</v>
      </c>
      <c r="J287" s="14">
        <v>240</v>
      </c>
      <c r="K287" s="90">
        <f t="shared" si="8"/>
        <v>10.6</v>
      </c>
      <c r="L287" s="20">
        <v>12</v>
      </c>
      <c r="M287" s="58">
        <f t="shared" si="9"/>
        <v>9910.0550314465418</v>
      </c>
      <c r="N287" s="85"/>
      <c r="O287" s="59"/>
      <c r="P287" s="108"/>
      <c r="Q287" s="55"/>
      <c r="R287" s="109">
        <v>0</v>
      </c>
      <c r="S287" s="55"/>
      <c r="T287" s="55"/>
      <c r="U287" s="116">
        <v>0</v>
      </c>
      <c r="V287" s="108"/>
      <c r="W287" s="55"/>
      <c r="X287" s="109">
        <v>0</v>
      </c>
      <c r="Y287" s="129" t="s">
        <v>85</v>
      </c>
      <c r="Z287" s="78">
        <v>0.8</v>
      </c>
    </row>
    <row r="288" spans="1:26" ht="27" customHeight="1">
      <c r="A288" s="32" t="s">
        <v>72</v>
      </c>
      <c r="B288" s="27">
        <v>284</v>
      </c>
      <c r="C288" s="73">
        <v>4</v>
      </c>
      <c r="D288" s="91">
        <v>1040003006700</v>
      </c>
      <c r="E288" s="32" t="s">
        <v>649</v>
      </c>
      <c r="F288" s="30" t="s">
        <v>650</v>
      </c>
      <c r="G288" s="14">
        <v>14</v>
      </c>
      <c r="H288" s="15">
        <v>1157957</v>
      </c>
      <c r="I288" s="16">
        <v>2847</v>
      </c>
      <c r="J288" s="14">
        <v>252</v>
      </c>
      <c r="K288" s="90">
        <f t="shared" si="8"/>
        <v>11.299999999999999</v>
      </c>
      <c r="L288" s="20">
        <v>12</v>
      </c>
      <c r="M288" s="58">
        <f t="shared" si="9"/>
        <v>8539.5058997050164</v>
      </c>
      <c r="N288" s="85"/>
      <c r="O288" s="59"/>
      <c r="P288" s="108"/>
      <c r="Q288" s="55"/>
      <c r="R288" s="109">
        <v>0</v>
      </c>
      <c r="S288" s="55"/>
      <c r="T288" s="55"/>
      <c r="U288" s="116">
        <v>0</v>
      </c>
      <c r="V288" s="108"/>
      <c r="W288" s="55"/>
      <c r="X288" s="109">
        <v>0</v>
      </c>
      <c r="Y288" s="129"/>
      <c r="Z288" s="78">
        <v>0</v>
      </c>
    </row>
    <row r="289" spans="1:26" ht="27" customHeight="1">
      <c r="A289" s="32" t="s">
        <v>72</v>
      </c>
      <c r="B289" s="27">
        <v>285</v>
      </c>
      <c r="C289" s="73">
        <v>4</v>
      </c>
      <c r="D289" s="91">
        <v>5010001144963</v>
      </c>
      <c r="E289" s="32" t="s">
        <v>651</v>
      </c>
      <c r="F289" s="30" t="s">
        <v>652</v>
      </c>
      <c r="G289" s="14">
        <v>20</v>
      </c>
      <c r="H289" s="15">
        <v>1711038</v>
      </c>
      <c r="I289" s="16">
        <v>3051</v>
      </c>
      <c r="J289" s="14">
        <v>241</v>
      </c>
      <c r="K289" s="90">
        <f t="shared" si="8"/>
        <v>12.7</v>
      </c>
      <c r="L289" s="20">
        <v>12</v>
      </c>
      <c r="M289" s="58">
        <f t="shared" si="9"/>
        <v>11227.28346456693</v>
      </c>
      <c r="N289" s="85"/>
      <c r="O289" s="59"/>
      <c r="P289" s="108"/>
      <c r="Q289" s="55"/>
      <c r="R289" s="109">
        <v>0</v>
      </c>
      <c r="S289" s="55"/>
      <c r="T289" s="55"/>
      <c r="U289" s="116">
        <v>0</v>
      </c>
      <c r="V289" s="108"/>
      <c r="W289" s="55"/>
      <c r="X289" s="109">
        <v>0</v>
      </c>
      <c r="Y289" s="129"/>
      <c r="Z289" s="78">
        <v>0</v>
      </c>
    </row>
    <row r="290" spans="1:26" ht="27" customHeight="1">
      <c r="A290" s="32" t="s">
        <v>72</v>
      </c>
      <c r="B290" s="27">
        <v>286</v>
      </c>
      <c r="C290" s="73">
        <v>4</v>
      </c>
      <c r="D290" s="91">
        <v>3040002076668</v>
      </c>
      <c r="E290" s="32" t="s">
        <v>653</v>
      </c>
      <c r="F290" s="30" t="s">
        <v>654</v>
      </c>
      <c r="G290" s="14">
        <v>20</v>
      </c>
      <c r="H290" s="15">
        <v>2187219</v>
      </c>
      <c r="I290" s="16">
        <v>3921</v>
      </c>
      <c r="J290" s="14">
        <v>257</v>
      </c>
      <c r="K290" s="90">
        <f t="shared" si="8"/>
        <v>15.299999999999999</v>
      </c>
      <c r="L290" s="20">
        <v>12</v>
      </c>
      <c r="M290" s="58">
        <f t="shared" si="9"/>
        <v>11912.957516339869</v>
      </c>
      <c r="N290" s="85"/>
      <c r="O290" s="59"/>
      <c r="P290" s="108" t="s">
        <v>85</v>
      </c>
      <c r="Q290" s="55"/>
      <c r="R290" s="109">
        <v>0.28999999999999998</v>
      </c>
      <c r="S290" s="55"/>
      <c r="T290" s="55"/>
      <c r="U290" s="116">
        <v>0</v>
      </c>
      <c r="V290" s="108"/>
      <c r="W290" s="55"/>
      <c r="X290" s="109">
        <v>0</v>
      </c>
      <c r="Y290" s="129" t="s">
        <v>85</v>
      </c>
      <c r="Z290" s="78">
        <v>0.05</v>
      </c>
    </row>
    <row r="291" spans="1:26" ht="27" customHeight="1">
      <c r="A291" s="32" t="s">
        <v>72</v>
      </c>
      <c r="B291" s="27">
        <v>287</v>
      </c>
      <c r="C291" s="73">
        <v>4</v>
      </c>
      <c r="D291" s="91">
        <v>3040003016615</v>
      </c>
      <c r="E291" s="32" t="s">
        <v>655</v>
      </c>
      <c r="F291" s="30" t="s">
        <v>656</v>
      </c>
      <c r="G291" s="14">
        <v>20</v>
      </c>
      <c r="H291" s="15">
        <v>2688712</v>
      </c>
      <c r="I291" s="16">
        <v>4189</v>
      </c>
      <c r="J291" s="14">
        <v>298</v>
      </c>
      <c r="K291" s="90">
        <f t="shared" si="8"/>
        <v>14.1</v>
      </c>
      <c r="L291" s="20">
        <v>12</v>
      </c>
      <c r="M291" s="58">
        <f t="shared" si="9"/>
        <v>15890.732860520095</v>
      </c>
      <c r="N291" s="85"/>
      <c r="O291" s="59"/>
      <c r="P291" s="108"/>
      <c r="Q291" s="55"/>
      <c r="R291" s="109">
        <v>0</v>
      </c>
      <c r="S291" s="55"/>
      <c r="T291" s="55"/>
      <c r="U291" s="116">
        <v>0</v>
      </c>
      <c r="V291" s="108"/>
      <c r="W291" s="55"/>
      <c r="X291" s="109">
        <v>0</v>
      </c>
      <c r="Y291" s="129" t="s">
        <v>85</v>
      </c>
      <c r="Z291" s="78">
        <v>0.3</v>
      </c>
    </row>
    <row r="292" spans="1:26" ht="27" customHeight="1">
      <c r="A292" s="32" t="s">
        <v>72</v>
      </c>
      <c r="B292" s="27">
        <v>288</v>
      </c>
      <c r="C292" s="73">
        <v>2</v>
      </c>
      <c r="D292" s="91">
        <v>8040005017755</v>
      </c>
      <c r="E292" s="32" t="s">
        <v>657</v>
      </c>
      <c r="F292" s="30" t="s">
        <v>658</v>
      </c>
      <c r="G292" s="14">
        <v>20</v>
      </c>
      <c r="H292" s="15">
        <v>2571514</v>
      </c>
      <c r="I292" s="16">
        <v>4002</v>
      </c>
      <c r="J292" s="14">
        <v>246</v>
      </c>
      <c r="K292" s="90">
        <f t="shared" si="8"/>
        <v>16.3</v>
      </c>
      <c r="L292" s="20">
        <v>12</v>
      </c>
      <c r="M292" s="58">
        <f t="shared" si="9"/>
        <v>13146.799591002045</v>
      </c>
      <c r="N292" s="85"/>
      <c r="O292" s="59"/>
      <c r="P292" s="108"/>
      <c r="Q292" s="55"/>
      <c r="R292" s="109">
        <v>0</v>
      </c>
      <c r="S292" s="55"/>
      <c r="T292" s="55"/>
      <c r="U292" s="116">
        <v>0</v>
      </c>
      <c r="V292" s="108"/>
      <c r="W292" s="55"/>
      <c r="X292" s="109">
        <v>0</v>
      </c>
      <c r="Y292" s="129"/>
      <c r="Z292" s="78">
        <v>0</v>
      </c>
    </row>
    <row r="293" spans="1:26" ht="27" customHeight="1">
      <c r="A293" s="32" t="s">
        <v>72</v>
      </c>
      <c r="B293" s="27">
        <v>289</v>
      </c>
      <c r="C293" s="73">
        <v>2</v>
      </c>
      <c r="D293" s="91">
        <v>2040005014015</v>
      </c>
      <c r="E293" s="32" t="s">
        <v>102</v>
      </c>
      <c r="F293" s="30" t="s">
        <v>659</v>
      </c>
      <c r="G293" s="14">
        <v>40</v>
      </c>
      <c r="H293" s="15">
        <v>4479346</v>
      </c>
      <c r="I293" s="16">
        <v>3764</v>
      </c>
      <c r="J293" s="14">
        <v>240</v>
      </c>
      <c r="K293" s="90">
        <f t="shared" si="8"/>
        <v>15.7</v>
      </c>
      <c r="L293" s="20">
        <v>12</v>
      </c>
      <c r="M293" s="58">
        <f t="shared" si="9"/>
        <v>23775.721868365184</v>
      </c>
      <c r="N293" s="85"/>
      <c r="O293" s="59"/>
      <c r="P293" s="108"/>
      <c r="Q293" s="55"/>
      <c r="R293" s="109">
        <v>0</v>
      </c>
      <c r="S293" s="55"/>
      <c r="T293" s="55"/>
      <c r="U293" s="116">
        <v>0</v>
      </c>
      <c r="V293" s="108"/>
      <c r="W293" s="55"/>
      <c r="X293" s="109">
        <v>0</v>
      </c>
      <c r="Y293" s="129"/>
      <c r="Z293" s="78">
        <v>0</v>
      </c>
    </row>
    <row r="294" spans="1:26" ht="27" customHeight="1">
      <c r="A294" s="32" t="s">
        <v>72</v>
      </c>
      <c r="B294" s="27">
        <v>290</v>
      </c>
      <c r="C294" s="73">
        <v>2</v>
      </c>
      <c r="D294" s="91">
        <v>1040005013637</v>
      </c>
      <c r="E294" s="32" t="s">
        <v>660</v>
      </c>
      <c r="F294" s="30" t="s">
        <v>661</v>
      </c>
      <c r="G294" s="14">
        <v>60</v>
      </c>
      <c r="H294" s="15">
        <v>5879259</v>
      </c>
      <c r="I294" s="16">
        <v>11314</v>
      </c>
      <c r="J294" s="14">
        <v>256</v>
      </c>
      <c r="K294" s="90">
        <f t="shared" si="8"/>
        <v>44.2</v>
      </c>
      <c r="L294" s="20">
        <v>12</v>
      </c>
      <c r="M294" s="58">
        <f t="shared" si="9"/>
        <v>11084.575791855203</v>
      </c>
      <c r="N294" s="85"/>
      <c r="O294" s="59"/>
      <c r="P294" s="108"/>
      <c r="Q294" s="55"/>
      <c r="R294" s="109">
        <v>0</v>
      </c>
      <c r="S294" s="55"/>
      <c r="T294" s="55"/>
      <c r="U294" s="116">
        <v>0</v>
      </c>
      <c r="V294" s="108"/>
      <c r="W294" s="55"/>
      <c r="X294" s="109">
        <v>0</v>
      </c>
      <c r="Y294" s="129"/>
      <c r="Z294" s="78">
        <v>0</v>
      </c>
    </row>
    <row r="295" spans="1:26" ht="27" customHeight="1">
      <c r="A295" s="32" t="s">
        <v>72</v>
      </c>
      <c r="B295" s="27">
        <v>291</v>
      </c>
      <c r="C295" s="73">
        <v>2</v>
      </c>
      <c r="D295" s="91">
        <v>7040005013805</v>
      </c>
      <c r="E295" s="32" t="s">
        <v>662</v>
      </c>
      <c r="F295" s="30" t="s">
        <v>663</v>
      </c>
      <c r="G295" s="14">
        <v>29</v>
      </c>
      <c r="H295" s="15">
        <v>5873084</v>
      </c>
      <c r="I295" s="16">
        <v>6263</v>
      </c>
      <c r="J295" s="14">
        <v>268</v>
      </c>
      <c r="K295" s="90">
        <f t="shared" si="8"/>
        <v>23.400000000000002</v>
      </c>
      <c r="L295" s="20">
        <v>12</v>
      </c>
      <c r="M295" s="58">
        <f t="shared" si="9"/>
        <v>20915.541310541306</v>
      </c>
      <c r="N295" s="85"/>
      <c r="O295" s="59"/>
      <c r="P295" s="108"/>
      <c r="Q295" s="55"/>
      <c r="R295" s="109">
        <v>0</v>
      </c>
      <c r="S295" s="55"/>
      <c r="T295" s="55"/>
      <c r="U295" s="116">
        <v>0</v>
      </c>
      <c r="V295" s="108"/>
      <c r="W295" s="55"/>
      <c r="X295" s="109">
        <v>0</v>
      </c>
      <c r="Y295" s="129"/>
      <c r="Z295" s="78">
        <v>0</v>
      </c>
    </row>
    <row r="296" spans="1:26" ht="27" customHeight="1">
      <c r="A296" s="32" t="s">
        <v>72</v>
      </c>
      <c r="B296" s="27">
        <v>292</v>
      </c>
      <c r="C296" s="73">
        <v>2</v>
      </c>
      <c r="D296" s="91">
        <v>1040005013637</v>
      </c>
      <c r="E296" s="32" t="s">
        <v>660</v>
      </c>
      <c r="F296" s="30" t="s">
        <v>664</v>
      </c>
      <c r="G296" s="14">
        <v>27</v>
      </c>
      <c r="H296" s="15">
        <v>3331558</v>
      </c>
      <c r="I296" s="16">
        <v>5481</v>
      </c>
      <c r="J296" s="14">
        <v>242</v>
      </c>
      <c r="K296" s="90">
        <f t="shared" si="8"/>
        <v>22.700000000000003</v>
      </c>
      <c r="L296" s="20">
        <v>12</v>
      </c>
      <c r="M296" s="58">
        <f t="shared" si="9"/>
        <v>12230.389133627017</v>
      </c>
      <c r="N296" s="85"/>
      <c r="O296" s="59"/>
      <c r="P296" s="108"/>
      <c r="Q296" s="55"/>
      <c r="R296" s="109">
        <v>0</v>
      </c>
      <c r="S296" s="55"/>
      <c r="T296" s="55"/>
      <c r="U296" s="116">
        <v>0</v>
      </c>
      <c r="V296" s="108"/>
      <c r="W296" s="55"/>
      <c r="X296" s="109">
        <v>0</v>
      </c>
      <c r="Y296" s="129"/>
      <c r="Z296" s="78">
        <v>0</v>
      </c>
    </row>
    <row r="297" spans="1:26" ht="27" customHeight="1">
      <c r="A297" s="32" t="s">
        <v>72</v>
      </c>
      <c r="B297" s="27">
        <v>293</v>
      </c>
      <c r="C297" s="73">
        <v>4</v>
      </c>
      <c r="D297" s="91">
        <v>5040001089842</v>
      </c>
      <c r="E297" s="32" t="s">
        <v>665</v>
      </c>
      <c r="F297" s="30" t="s">
        <v>666</v>
      </c>
      <c r="G297" s="14">
        <v>20</v>
      </c>
      <c r="H297" s="15">
        <v>1820943</v>
      </c>
      <c r="I297" s="16">
        <v>2781</v>
      </c>
      <c r="J297" s="14">
        <v>243</v>
      </c>
      <c r="K297" s="90">
        <f t="shared" si="8"/>
        <v>11.5</v>
      </c>
      <c r="L297" s="20">
        <v>12</v>
      </c>
      <c r="M297" s="58">
        <f t="shared" si="9"/>
        <v>13195.239130434782</v>
      </c>
      <c r="N297" s="85"/>
      <c r="O297" s="59"/>
      <c r="P297" s="108"/>
      <c r="Q297" s="55"/>
      <c r="R297" s="109">
        <v>0</v>
      </c>
      <c r="S297" s="55"/>
      <c r="T297" s="55"/>
      <c r="U297" s="116">
        <v>0</v>
      </c>
      <c r="V297" s="108"/>
      <c r="W297" s="55"/>
      <c r="X297" s="109">
        <v>0</v>
      </c>
      <c r="Y297" s="129"/>
      <c r="Z297" s="78">
        <v>0</v>
      </c>
    </row>
    <row r="298" spans="1:26" ht="27" customHeight="1">
      <c r="A298" s="32" t="s">
        <v>72</v>
      </c>
      <c r="B298" s="27">
        <v>294</v>
      </c>
      <c r="C298" s="73">
        <v>5</v>
      </c>
      <c r="D298" s="91">
        <v>4040005018006</v>
      </c>
      <c r="E298" s="32" t="s">
        <v>667</v>
      </c>
      <c r="F298" s="30" t="s">
        <v>668</v>
      </c>
      <c r="G298" s="14">
        <v>20</v>
      </c>
      <c r="H298" s="15">
        <v>1970499</v>
      </c>
      <c r="I298" s="16">
        <v>2739</v>
      </c>
      <c r="J298" s="14">
        <v>269</v>
      </c>
      <c r="K298" s="90">
        <f t="shared" si="8"/>
        <v>10.199999999999999</v>
      </c>
      <c r="L298" s="20">
        <v>12</v>
      </c>
      <c r="M298" s="58">
        <f t="shared" si="9"/>
        <v>16098.848039215687</v>
      </c>
      <c r="N298" s="85"/>
      <c r="O298" s="59"/>
      <c r="P298" s="108"/>
      <c r="Q298" s="55"/>
      <c r="R298" s="109">
        <v>0</v>
      </c>
      <c r="S298" s="55"/>
      <c r="T298" s="55"/>
      <c r="U298" s="116">
        <v>0</v>
      </c>
      <c r="V298" s="108"/>
      <c r="W298" s="55"/>
      <c r="X298" s="109">
        <v>0</v>
      </c>
      <c r="Y298" s="129" t="s">
        <v>85</v>
      </c>
      <c r="Z298" s="78">
        <v>0.02</v>
      </c>
    </row>
    <row r="299" spans="1:26" ht="27" customHeight="1">
      <c r="A299" s="32" t="s">
        <v>72</v>
      </c>
      <c r="B299" s="27">
        <v>295</v>
      </c>
      <c r="C299" s="73">
        <v>2</v>
      </c>
      <c r="D299" s="91">
        <v>7040005013805</v>
      </c>
      <c r="E299" s="32" t="s">
        <v>662</v>
      </c>
      <c r="F299" s="30" t="s">
        <v>669</v>
      </c>
      <c r="G299" s="14">
        <v>34</v>
      </c>
      <c r="H299" s="15">
        <v>8554706</v>
      </c>
      <c r="I299" s="16">
        <v>7530</v>
      </c>
      <c r="J299" s="14">
        <v>269</v>
      </c>
      <c r="K299" s="90">
        <f t="shared" si="8"/>
        <v>28</v>
      </c>
      <c r="L299" s="20">
        <v>12</v>
      </c>
      <c r="M299" s="58">
        <f t="shared" si="9"/>
        <v>25460.434523809523</v>
      </c>
      <c r="N299" s="85"/>
      <c r="O299" s="59"/>
      <c r="P299" s="108"/>
      <c r="Q299" s="55"/>
      <c r="R299" s="109">
        <v>0</v>
      </c>
      <c r="S299" s="55"/>
      <c r="T299" s="55"/>
      <c r="U299" s="116">
        <v>0</v>
      </c>
      <c r="V299" s="108"/>
      <c r="W299" s="55"/>
      <c r="X299" s="109">
        <v>0</v>
      </c>
      <c r="Y299" s="129"/>
      <c r="Z299" s="78">
        <v>0</v>
      </c>
    </row>
    <row r="300" spans="1:26" ht="27" customHeight="1">
      <c r="A300" s="32" t="s">
        <v>72</v>
      </c>
      <c r="B300" s="27">
        <v>296</v>
      </c>
      <c r="C300" s="73">
        <v>4</v>
      </c>
      <c r="D300" s="91">
        <v>4040001021764</v>
      </c>
      <c r="E300" s="32" t="s">
        <v>670</v>
      </c>
      <c r="F300" s="30" t="s">
        <v>671</v>
      </c>
      <c r="G300" s="14">
        <v>10</v>
      </c>
      <c r="H300" s="15">
        <v>1680500</v>
      </c>
      <c r="I300" s="16">
        <v>3332</v>
      </c>
      <c r="J300" s="14">
        <v>271</v>
      </c>
      <c r="K300" s="90">
        <f t="shared" si="8"/>
        <v>12.299999999999999</v>
      </c>
      <c r="L300" s="20">
        <v>12</v>
      </c>
      <c r="M300" s="58">
        <f t="shared" si="9"/>
        <v>11385.50135501355</v>
      </c>
      <c r="N300" s="85"/>
      <c r="O300" s="59"/>
      <c r="P300" s="108" t="s">
        <v>85</v>
      </c>
      <c r="Q300" s="55"/>
      <c r="R300" s="109">
        <v>0.01</v>
      </c>
      <c r="S300" s="55"/>
      <c r="T300" s="55"/>
      <c r="U300" s="116">
        <v>0</v>
      </c>
      <c r="V300" s="108"/>
      <c r="W300" s="55"/>
      <c r="X300" s="109">
        <v>0</v>
      </c>
      <c r="Y300" s="129"/>
      <c r="Z300" s="78">
        <v>0</v>
      </c>
    </row>
    <row r="301" spans="1:26" ht="27" customHeight="1">
      <c r="A301" s="32" t="s">
        <v>72</v>
      </c>
      <c r="B301" s="27">
        <v>297</v>
      </c>
      <c r="C301" s="73">
        <v>2</v>
      </c>
      <c r="D301" s="91">
        <v>2040005014155</v>
      </c>
      <c r="E301" s="32" t="s">
        <v>672</v>
      </c>
      <c r="F301" s="30" t="s">
        <v>673</v>
      </c>
      <c r="G301" s="14">
        <v>40</v>
      </c>
      <c r="H301" s="15">
        <v>11434345</v>
      </c>
      <c r="I301" s="16">
        <v>10868</v>
      </c>
      <c r="J301" s="14">
        <v>253</v>
      </c>
      <c r="K301" s="90">
        <f t="shared" si="8"/>
        <v>43</v>
      </c>
      <c r="L301" s="20">
        <v>12</v>
      </c>
      <c r="M301" s="58">
        <f t="shared" si="9"/>
        <v>22159.583333333332</v>
      </c>
      <c r="N301" s="85"/>
      <c r="O301" s="59"/>
      <c r="P301" s="108"/>
      <c r="Q301" s="55"/>
      <c r="R301" s="109">
        <v>0</v>
      </c>
      <c r="S301" s="55"/>
      <c r="T301" s="55"/>
      <c r="U301" s="116">
        <v>0</v>
      </c>
      <c r="V301" s="108"/>
      <c r="W301" s="55"/>
      <c r="X301" s="109">
        <v>0</v>
      </c>
      <c r="Y301" s="129"/>
      <c r="Z301" s="78">
        <v>0</v>
      </c>
    </row>
    <row r="302" spans="1:26" ht="27" customHeight="1">
      <c r="A302" s="32" t="s">
        <v>72</v>
      </c>
      <c r="B302" s="27">
        <v>298</v>
      </c>
      <c r="C302" s="73">
        <v>2</v>
      </c>
      <c r="D302" s="91">
        <v>8040005017755</v>
      </c>
      <c r="E302" s="32" t="s">
        <v>657</v>
      </c>
      <c r="F302" s="30" t="s">
        <v>674</v>
      </c>
      <c r="G302" s="14">
        <v>30</v>
      </c>
      <c r="H302" s="15">
        <v>4053273</v>
      </c>
      <c r="I302" s="16">
        <v>6296</v>
      </c>
      <c r="J302" s="14">
        <v>245</v>
      </c>
      <c r="K302" s="90">
        <f t="shared" si="8"/>
        <v>25.700000000000003</v>
      </c>
      <c r="L302" s="20">
        <v>12</v>
      </c>
      <c r="M302" s="58">
        <f t="shared" si="9"/>
        <v>13142.908560311284</v>
      </c>
      <c r="N302" s="85"/>
      <c r="O302" s="59"/>
      <c r="P302" s="108" t="s">
        <v>85</v>
      </c>
      <c r="Q302" s="55"/>
      <c r="R302" s="109">
        <v>0.52</v>
      </c>
      <c r="S302" s="55"/>
      <c r="T302" s="55"/>
      <c r="U302" s="116">
        <v>0</v>
      </c>
      <c r="V302" s="108"/>
      <c r="W302" s="55"/>
      <c r="X302" s="109">
        <v>0</v>
      </c>
      <c r="Y302" s="129"/>
      <c r="Z302" s="78">
        <v>0</v>
      </c>
    </row>
    <row r="303" spans="1:26" ht="27" customHeight="1">
      <c r="A303" s="32" t="s">
        <v>72</v>
      </c>
      <c r="B303" s="27">
        <v>299</v>
      </c>
      <c r="C303" s="73">
        <v>5</v>
      </c>
      <c r="D303" s="91">
        <v>4040005014285</v>
      </c>
      <c r="E303" s="32" t="s">
        <v>675</v>
      </c>
      <c r="F303" s="30" t="s">
        <v>676</v>
      </c>
      <c r="G303" s="14">
        <v>11</v>
      </c>
      <c r="H303" s="15">
        <v>612873</v>
      </c>
      <c r="I303" s="16">
        <v>1239</v>
      </c>
      <c r="J303" s="14">
        <v>246</v>
      </c>
      <c r="K303" s="90">
        <f t="shared" si="8"/>
        <v>5.0999999999999996</v>
      </c>
      <c r="L303" s="20">
        <v>12</v>
      </c>
      <c r="M303" s="58">
        <f t="shared" si="9"/>
        <v>10014.264705882353</v>
      </c>
      <c r="N303" s="85"/>
      <c r="O303" s="59"/>
      <c r="P303" s="108"/>
      <c r="Q303" s="55"/>
      <c r="R303" s="109">
        <v>0</v>
      </c>
      <c r="S303" s="55"/>
      <c r="T303" s="55"/>
      <c r="U303" s="116">
        <v>0</v>
      </c>
      <c r="V303" s="108"/>
      <c r="W303" s="55"/>
      <c r="X303" s="109">
        <v>0</v>
      </c>
      <c r="Y303" s="129"/>
      <c r="Z303" s="78">
        <v>0</v>
      </c>
    </row>
    <row r="304" spans="1:26" ht="27" customHeight="1">
      <c r="A304" s="32" t="s">
        <v>72</v>
      </c>
      <c r="B304" s="27">
        <v>300</v>
      </c>
      <c r="C304" s="73">
        <v>2</v>
      </c>
      <c r="D304" s="91">
        <v>6040005013806</v>
      </c>
      <c r="E304" s="32" t="s">
        <v>677</v>
      </c>
      <c r="F304" s="30" t="s">
        <v>678</v>
      </c>
      <c r="G304" s="14">
        <v>10</v>
      </c>
      <c r="H304" s="15">
        <v>748620</v>
      </c>
      <c r="I304" s="16">
        <v>2097</v>
      </c>
      <c r="J304" s="14">
        <v>299</v>
      </c>
      <c r="K304" s="90">
        <f t="shared" si="8"/>
        <v>7.1</v>
      </c>
      <c r="L304" s="20">
        <v>12</v>
      </c>
      <c r="M304" s="58">
        <f t="shared" si="9"/>
        <v>8786.6197183098593</v>
      </c>
      <c r="N304" s="85"/>
      <c r="O304" s="59"/>
      <c r="P304" s="108"/>
      <c r="Q304" s="55"/>
      <c r="R304" s="109">
        <v>0</v>
      </c>
      <c r="S304" s="55"/>
      <c r="T304" s="55"/>
      <c r="U304" s="116">
        <v>0</v>
      </c>
      <c r="V304" s="108"/>
      <c r="W304" s="55"/>
      <c r="X304" s="109">
        <v>0</v>
      </c>
      <c r="Y304" s="129"/>
      <c r="Z304" s="78">
        <v>0</v>
      </c>
    </row>
    <row r="305" spans="1:26" ht="27" customHeight="1">
      <c r="A305" s="32" t="s">
        <v>72</v>
      </c>
      <c r="B305" s="27">
        <v>301</v>
      </c>
      <c r="C305" s="73">
        <v>6</v>
      </c>
      <c r="D305" s="91">
        <v>3040005017347</v>
      </c>
      <c r="E305" s="32" t="s">
        <v>679</v>
      </c>
      <c r="F305" s="30" t="s">
        <v>680</v>
      </c>
      <c r="G305" s="14">
        <v>14</v>
      </c>
      <c r="H305" s="15">
        <v>2372157</v>
      </c>
      <c r="I305" s="16">
        <v>2426</v>
      </c>
      <c r="J305" s="14">
        <v>247</v>
      </c>
      <c r="K305" s="90">
        <f t="shared" si="8"/>
        <v>9.9</v>
      </c>
      <c r="L305" s="20">
        <v>12</v>
      </c>
      <c r="M305" s="58">
        <f t="shared" si="9"/>
        <v>19967.651515151516</v>
      </c>
      <c r="N305" s="85"/>
      <c r="O305" s="59"/>
      <c r="P305" s="108" t="s">
        <v>85</v>
      </c>
      <c r="Q305" s="55"/>
      <c r="R305" s="109">
        <v>0.01</v>
      </c>
      <c r="S305" s="55"/>
      <c r="T305" s="55"/>
      <c r="U305" s="116">
        <v>0</v>
      </c>
      <c r="V305" s="108"/>
      <c r="W305" s="55"/>
      <c r="X305" s="109">
        <v>0</v>
      </c>
      <c r="Y305" s="129"/>
      <c r="Z305" s="78">
        <v>0</v>
      </c>
    </row>
    <row r="306" spans="1:26" ht="27" customHeight="1">
      <c r="A306" s="32" t="s">
        <v>72</v>
      </c>
      <c r="B306" s="27">
        <v>302</v>
      </c>
      <c r="C306" s="73">
        <v>5</v>
      </c>
      <c r="D306" s="91">
        <v>6040005005877</v>
      </c>
      <c r="E306" s="32" t="s">
        <v>681</v>
      </c>
      <c r="F306" s="30" t="s">
        <v>682</v>
      </c>
      <c r="G306" s="14">
        <v>20</v>
      </c>
      <c r="H306" s="15">
        <v>4067965</v>
      </c>
      <c r="I306" s="16">
        <v>4480</v>
      </c>
      <c r="J306" s="14">
        <v>289</v>
      </c>
      <c r="K306" s="90">
        <f t="shared" si="8"/>
        <v>15.6</v>
      </c>
      <c r="L306" s="20">
        <v>12</v>
      </c>
      <c r="M306" s="58">
        <f t="shared" si="9"/>
        <v>21730.582264957266</v>
      </c>
      <c r="N306" s="85"/>
      <c r="O306" s="59"/>
      <c r="P306" s="108"/>
      <c r="Q306" s="55"/>
      <c r="R306" s="109">
        <v>0</v>
      </c>
      <c r="S306" s="55"/>
      <c r="T306" s="55"/>
      <c r="U306" s="116">
        <v>0</v>
      </c>
      <c r="V306" s="108"/>
      <c r="W306" s="55"/>
      <c r="X306" s="109">
        <v>0</v>
      </c>
      <c r="Y306" s="129"/>
      <c r="Z306" s="78">
        <v>0</v>
      </c>
    </row>
    <row r="307" spans="1:26" ht="27" customHeight="1">
      <c r="A307" s="32" t="s">
        <v>72</v>
      </c>
      <c r="B307" s="27">
        <v>303</v>
      </c>
      <c r="C307" s="73">
        <v>2</v>
      </c>
      <c r="D307" s="91">
        <v>1040005013637</v>
      </c>
      <c r="E307" s="32" t="s">
        <v>660</v>
      </c>
      <c r="F307" s="30" t="s">
        <v>683</v>
      </c>
      <c r="G307" s="14">
        <v>20</v>
      </c>
      <c r="H307" s="15">
        <v>2252541</v>
      </c>
      <c r="I307" s="16">
        <v>4531</v>
      </c>
      <c r="J307" s="14">
        <v>260</v>
      </c>
      <c r="K307" s="90">
        <f t="shared" si="8"/>
        <v>17.5</v>
      </c>
      <c r="L307" s="20">
        <v>12</v>
      </c>
      <c r="M307" s="58">
        <f t="shared" si="9"/>
        <v>10726.385714285714</v>
      </c>
      <c r="N307" s="85"/>
      <c r="O307" s="59"/>
      <c r="P307" s="108"/>
      <c r="Q307" s="55"/>
      <c r="R307" s="109">
        <v>0</v>
      </c>
      <c r="S307" s="55"/>
      <c r="T307" s="55"/>
      <c r="U307" s="116">
        <v>0</v>
      </c>
      <c r="V307" s="108"/>
      <c r="W307" s="55"/>
      <c r="X307" s="109">
        <v>0</v>
      </c>
      <c r="Y307" s="129"/>
      <c r="Z307" s="78">
        <v>0</v>
      </c>
    </row>
    <row r="308" spans="1:26" ht="27" customHeight="1">
      <c r="A308" s="32" t="s">
        <v>72</v>
      </c>
      <c r="B308" s="27">
        <v>304</v>
      </c>
      <c r="C308" s="73">
        <v>2</v>
      </c>
      <c r="D308" s="91">
        <v>5040005010291</v>
      </c>
      <c r="E308" s="32" t="s">
        <v>394</v>
      </c>
      <c r="F308" s="30" t="s">
        <v>684</v>
      </c>
      <c r="G308" s="14">
        <v>20</v>
      </c>
      <c r="H308" s="15">
        <v>3635295</v>
      </c>
      <c r="I308" s="16">
        <v>3514</v>
      </c>
      <c r="J308" s="14">
        <v>305</v>
      </c>
      <c r="K308" s="90">
        <f t="shared" si="8"/>
        <v>11.6</v>
      </c>
      <c r="L308" s="20">
        <v>12</v>
      </c>
      <c r="M308" s="58">
        <f t="shared" si="9"/>
        <v>26115.625</v>
      </c>
      <c r="N308" s="85"/>
      <c r="O308" s="59"/>
      <c r="P308" s="108"/>
      <c r="Q308" s="55"/>
      <c r="R308" s="109">
        <v>0</v>
      </c>
      <c r="S308" s="55"/>
      <c r="T308" s="55"/>
      <c r="U308" s="116">
        <v>0</v>
      </c>
      <c r="V308" s="108"/>
      <c r="W308" s="55"/>
      <c r="X308" s="109">
        <v>0</v>
      </c>
      <c r="Y308" s="129"/>
      <c r="Z308" s="78">
        <v>0</v>
      </c>
    </row>
    <row r="309" spans="1:26" ht="27" customHeight="1">
      <c r="A309" s="32" t="s">
        <v>72</v>
      </c>
      <c r="B309" s="27">
        <v>305</v>
      </c>
      <c r="C309" s="73">
        <v>2</v>
      </c>
      <c r="D309" s="91">
        <v>1040005005403</v>
      </c>
      <c r="E309" s="32" t="s">
        <v>685</v>
      </c>
      <c r="F309" s="30" t="s">
        <v>686</v>
      </c>
      <c r="G309" s="14">
        <v>13</v>
      </c>
      <c r="H309" s="15">
        <v>1543220</v>
      </c>
      <c r="I309" s="16">
        <v>2919</v>
      </c>
      <c r="J309" s="14">
        <v>264</v>
      </c>
      <c r="K309" s="90">
        <f t="shared" si="8"/>
        <v>11.1</v>
      </c>
      <c r="L309" s="20">
        <v>12</v>
      </c>
      <c r="M309" s="58">
        <f t="shared" si="9"/>
        <v>11585.735735735738</v>
      </c>
      <c r="N309" s="85"/>
      <c r="O309" s="59"/>
      <c r="P309" s="108" t="s">
        <v>85</v>
      </c>
      <c r="Q309" s="55"/>
      <c r="R309" s="109">
        <v>0.01</v>
      </c>
      <c r="S309" s="55"/>
      <c r="T309" s="55"/>
      <c r="U309" s="116">
        <v>0</v>
      </c>
      <c r="V309" s="108"/>
      <c r="W309" s="55"/>
      <c r="X309" s="109">
        <v>0</v>
      </c>
      <c r="Y309" s="129" t="s">
        <v>85</v>
      </c>
      <c r="Z309" s="78">
        <v>0</v>
      </c>
    </row>
    <row r="310" spans="1:26" ht="27" customHeight="1">
      <c r="A310" s="32" t="s">
        <v>72</v>
      </c>
      <c r="B310" s="27">
        <v>306</v>
      </c>
      <c r="C310" s="73">
        <v>5</v>
      </c>
      <c r="D310" s="91">
        <v>7040005014919</v>
      </c>
      <c r="E310" s="32" t="s">
        <v>687</v>
      </c>
      <c r="F310" s="30" t="s">
        <v>688</v>
      </c>
      <c r="G310" s="14">
        <v>20</v>
      </c>
      <c r="H310" s="15">
        <v>4828402</v>
      </c>
      <c r="I310" s="16">
        <v>2961</v>
      </c>
      <c r="J310" s="14">
        <v>256</v>
      </c>
      <c r="K310" s="90">
        <f t="shared" si="8"/>
        <v>11.6</v>
      </c>
      <c r="L310" s="20">
        <v>12</v>
      </c>
      <c r="M310" s="58">
        <f t="shared" si="9"/>
        <v>34686.795977011498</v>
      </c>
      <c r="N310" s="85"/>
      <c r="O310" s="59"/>
      <c r="P310" s="108"/>
      <c r="Q310" s="55"/>
      <c r="R310" s="109">
        <v>0</v>
      </c>
      <c r="S310" s="55"/>
      <c r="T310" s="55"/>
      <c r="U310" s="116">
        <v>0</v>
      </c>
      <c r="V310" s="108"/>
      <c r="W310" s="55"/>
      <c r="X310" s="109">
        <v>0</v>
      </c>
      <c r="Y310" s="129"/>
      <c r="Z310" s="78">
        <v>0</v>
      </c>
    </row>
    <row r="311" spans="1:26" ht="27" customHeight="1">
      <c r="A311" s="32" t="s">
        <v>72</v>
      </c>
      <c r="B311" s="27">
        <v>307</v>
      </c>
      <c r="C311" s="73">
        <v>2</v>
      </c>
      <c r="D311" s="91">
        <v>2040005014015</v>
      </c>
      <c r="E311" s="32" t="s">
        <v>102</v>
      </c>
      <c r="F311" s="30" t="s">
        <v>689</v>
      </c>
      <c r="G311" s="14">
        <v>40</v>
      </c>
      <c r="H311" s="15">
        <v>6034325</v>
      </c>
      <c r="I311" s="16">
        <v>4730</v>
      </c>
      <c r="J311" s="14">
        <v>241</v>
      </c>
      <c r="K311" s="90">
        <f t="shared" si="8"/>
        <v>19.700000000000003</v>
      </c>
      <c r="L311" s="20">
        <v>12</v>
      </c>
      <c r="M311" s="58">
        <f t="shared" si="9"/>
        <v>25525.909475465309</v>
      </c>
      <c r="N311" s="85"/>
      <c r="O311" s="138"/>
      <c r="P311" s="108"/>
      <c r="Q311" s="55"/>
      <c r="R311" s="109">
        <v>0</v>
      </c>
      <c r="S311" s="55"/>
      <c r="T311" s="55"/>
      <c r="U311" s="116">
        <v>0</v>
      </c>
      <c r="V311" s="108"/>
      <c r="W311" s="55"/>
      <c r="X311" s="109">
        <v>0</v>
      </c>
      <c r="Y311" s="129"/>
      <c r="Z311" s="78">
        <v>0</v>
      </c>
    </row>
    <row r="312" spans="1:26" ht="27" customHeight="1">
      <c r="A312" s="32" t="s">
        <v>72</v>
      </c>
      <c r="B312" s="27">
        <v>308</v>
      </c>
      <c r="C312" s="73">
        <v>5</v>
      </c>
      <c r="D312" s="91">
        <v>2040005014114</v>
      </c>
      <c r="E312" s="32" t="s">
        <v>690</v>
      </c>
      <c r="F312" s="30" t="s">
        <v>691</v>
      </c>
      <c r="G312" s="14">
        <v>25</v>
      </c>
      <c r="H312" s="15">
        <v>3338450</v>
      </c>
      <c r="I312" s="16">
        <v>4536</v>
      </c>
      <c r="J312" s="14">
        <v>260</v>
      </c>
      <c r="K312" s="90">
        <f t="shared" si="8"/>
        <v>17.5</v>
      </c>
      <c r="L312" s="20">
        <v>12</v>
      </c>
      <c r="M312" s="58">
        <f t="shared" si="9"/>
        <v>15897.380952380952</v>
      </c>
      <c r="N312" s="85"/>
      <c r="O312" s="59"/>
      <c r="P312" s="108" t="s">
        <v>85</v>
      </c>
      <c r="Q312" s="55"/>
      <c r="R312" s="109">
        <v>0.24</v>
      </c>
      <c r="S312" s="55"/>
      <c r="T312" s="55"/>
      <c r="U312" s="116">
        <v>0</v>
      </c>
      <c r="V312" s="108"/>
      <c r="W312" s="55"/>
      <c r="X312" s="109">
        <v>0</v>
      </c>
      <c r="Y312" s="129"/>
      <c r="Z312" s="78">
        <v>0</v>
      </c>
    </row>
    <row r="313" spans="1:26" ht="27" customHeight="1">
      <c r="A313" s="32" t="s">
        <v>72</v>
      </c>
      <c r="B313" s="27">
        <v>309</v>
      </c>
      <c r="C313" s="73">
        <v>2</v>
      </c>
      <c r="D313" s="91">
        <v>6040005013806</v>
      </c>
      <c r="E313" s="32" t="s">
        <v>692</v>
      </c>
      <c r="F313" s="30" t="s">
        <v>693</v>
      </c>
      <c r="G313" s="14">
        <v>20</v>
      </c>
      <c r="H313" s="15">
        <v>3313930</v>
      </c>
      <c r="I313" s="16">
        <v>4341</v>
      </c>
      <c r="J313" s="14">
        <v>290</v>
      </c>
      <c r="K313" s="90">
        <f t="shared" si="8"/>
        <v>15</v>
      </c>
      <c r="L313" s="20">
        <v>12</v>
      </c>
      <c r="M313" s="58">
        <f t="shared" si="9"/>
        <v>18410.722222222223</v>
      </c>
      <c r="N313" s="85"/>
      <c r="O313" s="59"/>
      <c r="P313" s="108" t="s">
        <v>85</v>
      </c>
      <c r="Q313" s="55"/>
      <c r="R313" s="109">
        <v>0.01</v>
      </c>
      <c r="S313" s="55"/>
      <c r="T313" s="55"/>
      <c r="U313" s="116">
        <v>0</v>
      </c>
      <c r="V313" s="108"/>
      <c r="W313" s="55"/>
      <c r="X313" s="109">
        <v>0</v>
      </c>
      <c r="Y313" s="129"/>
      <c r="Z313" s="78">
        <v>0</v>
      </c>
    </row>
    <row r="314" spans="1:26" ht="27" customHeight="1">
      <c r="A314" s="32" t="s">
        <v>72</v>
      </c>
      <c r="B314" s="27">
        <v>310</v>
      </c>
      <c r="C314" s="73">
        <v>2</v>
      </c>
      <c r="D314" s="91">
        <v>5040005010291</v>
      </c>
      <c r="E314" s="32" t="s">
        <v>394</v>
      </c>
      <c r="F314" s="30" t="s">
        <v>694</v>
      </c>
      <c r="G314" s="14">
        <v>24</v>
      </c>
      <c r="H314" s="15">
        <v>5305189</v>
      </c>
      <c r="I314" s="16">
        <v>5415</v>
      </c>
      <c r="J314" s="14">
        <v>318</v>
      </c>
      <c r="K314" s="90">
        <f t="shared" si="8"/>
        <v>17.100000000000001</v>
      </c>
      <c r="L314" s="20">
        <v>12</v>
      </c>
      <c r="M314" s="58">
        <f t="shared" si="9"/>
        <v>25853.747563352823</v>
      </c>
      <c r="N314" s="85"/>
      <c r="O314" s="59"/>
      <c r="P314" s="108" t="s">
        <v>85</v>
      </c>
      <c r="Q314" s="55"/>
      <c r="R314" s="109">
        <v>0.01</v>
      </c>
      <c r="S314" s="55"/>
      <c r="T314" s="55"/>
      <c r="U314" s="116">
        <v>0</v>
      </c>
      <c r="V314" s="108"/>
      <c r="W314" s="55"/>
      <c r="X314" s="109">
        <v>0</v>
      </c>
      <c r="Y314" s="129" t="s">
        <v>85</v>
      </c>
      <c r="Z314" s="78">
        <v>0</v>
      </c>
    </row>
    <row r="315" spans="1:26" ht="27" customHeight="1">
      <c r="A315" s="32" t="s">
        <v>72</v>
      </c>
      <c r="B315" s="27">
        <v>311</v>
      </c>
      <c r="C315" s="73">
        <v>5</v>
      </c>
      <c r="D315" s="91">
        <v>4040005013980</v>
      </c>
      <c r="E315" s="32" t="s">
        <v>695</v>
      </c>
      <c r="F315" s="30" t="s">
        <v>696</v>
      </c>
      <c r="G315" s="14">
        <v>25</v>
      </c>
      <c r="H315" s="15">
        <v>2058488</v>
      </c>
      <c r="I315" s="16">
        <v>4762</v>
      </c>
      <c r="J315" s="14">
        <v>269</v>
      </c>
      <c r="K315" s="90">
        <f t="shared" si="8"/>
        <v>17.8</v>
      </c>
      <c r="L315" s="20">
        <v>12</v>
      </c>
      <c r="M315" s="58">
        <f t="shared" si="9"/>
        <v>9637.1161048689137</v>
      </c>
      <c r="N315" s="85"/>
      <c r="O315" s="59"/>
      <c r="P315" s="108"/>
      <c r="Q315" s="55"/>
      <c r="R315" s="109">
        <v>0</v>
      </c>
      <c r="S315" s="55"/>
      <c r="T315" s="55"/>
      <c r="U315" s="116">
        <v>0</v>
      </c>
      <c r="V315" s="108"/>
      <c r="W315" s="55"/>
      <c r="X315" s="109">
        <v>0</v>
      </c>
      <c r="Y315" s="129"/>
      <c r="Z315" s="78">
        <v>0</v>
      </c>
    </row>
    <row r="316" spans="1:26" ht="27" customHeight="1">
      <c r="A316" s="32" t="s">
        <v>72</v>
      </c>
      <c r="B316" s="27">
        <v>312</v>
      </c>
      <c r="C316" s="73">
        <v>6</v>
      </c>
      <c r="D316" s="91">
        <v>3040005015827</v>
      </c>
      <c r="E316" s="32" t="s">
        <v>697</v>
      </c>
      <c r="F316" s="30" t="s">
        <v>698</v>
      </c>
      <c r="G316" s="14">
        <v>10</v>
      </c>
      <c r="H316" s="15">
        <v>129700</v>
      </c>
      <c r="I316" s="16">
        <v>717</v>
      </c>
      <c r="J316" s="14">
        <v>262</v>
      </c>
      <c r="K316" s="90">
        <f t="shared" si="8"/>
        <v>2.8000000000000003</v>
      </c>
      <c r="L316" s="20">
        <v>12</v>
      </c>
      <c r="M316" s="58">
        <f t="shared" si="9"/>
        <v>3860.1190476190473</v>
      </c>
      <c r="N316" s="85"/>
      <c r="O316" s="59"/>
      <c r="P316" s="108"/>
      <c r="Q316" s="55"/>
      <c r="R316" s="109">
        <v>0</v>
      </c>
      <c r="S316" s="55"/>
      <c r="T316" s="55"/>
      <c r="U316" s="116">
        <v>0</v>
      </c>
      <c r="V316" s="108"/>
      <c r="W316" s="55"/>
      <c r="X316" s="109">
        <v>0</v>
      </c>
      <c r="Y316" s="129"/>
      <c r="Z316" s="78">
        <v>0</v>
      </c>
    </row>
    <row r="317" spans="1:26" ht="27" customHeight="1">
      <c r="A317" s="32" t="s">
        <v>72</v>
      </c>
      <c r="B317" s="27">
        <v>313</v>
      </c>
      <c r="C317" s="73">
        <v>4</v>
      </c>
      <c r="D317" s="91">
        <v>3430001061920</v>
      </c>
      <c r="E317" s="32" t="s">
        <v>699</v>
      </c>
      <c r="F317" s="30" t="s">
        <v>700</v>
      </c>
      <c r="G317" s="14">
        <v>20</v>
      </c>
      <c r="H317" s="15">
        <v>5171800</v>
      </c>
      <c r="I317" s="16">
        <v>5453</v>
      </c>
      <c r="J317" s="14">
        <v>253</v>
      </c>
      <c r="K317" s="90">
        <f t="shared" si="8"/>
        <v>21.6</v>
      </c>
      <c r="L317" s="20">
        <v>12</v>
      </c>
      <c r="M317" s="58">
        <f t="shared" si="9"/>
        <v>19952.932098765432</v>
      </c>
      <c r="N317" s="85"/>
      <c r="O317" s="59"/>
      <c r="P317" s="108"/>
      <c r="Q317" s="55"/>
      <c r="R317" s="109">
        <v>0</v>
      </c>
      <c r="S317" s="55"/>
      <c r="T317" s="55"/>
      <c r="U317" s="116">
        <v>0</v>
      </c>
      <c r="V317" s="108"/>
      <c r="W317" s="55"/>
      <c r="X317" s="109">
        <v>0</v>
      </c>
      <c r="Y317" s="129"/>
      <c r="Z317" s="78">
        <v>0</v>
      </c>
    </row>
    <row r="318" spans="1:26" ht="27" customHeight="1">
      <c r="A318" s="32" t="s">
        <v>72</v>
      </c>
      <c r="B318" s="27">
        <v>314</v>
      </c>
      <c r="C318" s="73">
        <v>4</v>
      </c>
      <c r="D318" s="91">
        <v>3010001195769</v>
      </c>
      <c r="E318" s="32" t="s">
        <v>701</v>
      </c>
      <c r="F318" s="30" t="s">
        <v>702</v>
      </c>
      <c r="G318" s="14">
        <v>20</v>
      </c>
      <c r="H318" s="15">
        <v>2952140</v>
      </c>
      <c r="I318" s="16">
        <v>5797</v>
      </c>
      <c r="J318" s="14">
        <v>309</v>
      </c>
      <c r="K318" s="90">
        <f t="shared" si="8"/>
        <v>18.8</v>
      </c>
      <c r="L318" s="20">
        <v>12</v>
      </c>
      <c r="M318" s="58">
        <f t="shared" si="9"/>
        <v>13085.72695035461</v>
      </c>
      <c r="N318" s="85"/>
      <c r="O318" s="59"/>
      <c r="P318" s="108"/>
      <c r="Q318" s="55"/>
      <c r="R318" s="109">
        <v>0</v>
      </c>
      <c r="S318" s="55"/>
      <c r="T318" s="55"/>
      <c r="U318" s="116">
        <v>0</v>
      </c>
      <c r="V318" s="108"/>
      <c r="W318" s="55"/>
      <c r="X318" s="109">
        <v>0</v>
      </c>
      <c r="Y318" s="129" t="s">
        <v>85</v>
      </c>
      <c r="Z318" s="78">
        <v>0.41</v>
      </c>
    </row>
    <row r="319" spans="1:26" ht="27" customHeight="1">
      <c r="A319" s="32" t="s">
        <v>72</v>
      </c>
      <c r="B319" s="27">
        <v>315</v>
      </c>
      <c r="C319" s="73">
        <v>4</v>
      </c>
      <c r="D319" s="91">
        <v>2040001076637</v>
      </c>
      <c r="E319" s="32" t="s">
        <v>703</v>
      </c>
      <c r="F319" s="30" t="s">
        <v>704</v>
      </c>
      <c r="G319" s="14">
        <v>20</v>
      </c>
      <c r="H319" s="15">
        <v>1078335</v>
      </c>
      <c r="I319" s="16">
        <v>2502</v>
      </c>
      <c r="J319" s="14">
        <v>240</v>
      </c>
      <c r="K319" s="90">
        <f t="shared" si="8"/>
        <v>10.5</v>
      </c>
      <c r="L319" s="20">
        <v>12</v>
      </c>
      <c r="M319" s="58">
        <f t="shared" si="9"/>
        <v>8558.2142857142862</v>
      </c>
      <c r="N319" s="85"/>
      <c r="O319" s="59"/>
      <c r="P319" s="108"/>
      <c r="Q319" s="55"/>
      <c r="R319" s="109">
        <v>0</v>
      </c>
      <c r="S319" s="55"/>
      <c r="T319" s="55"/>
      <c r="U319" s="116">
        <v>0</v>
      </c>
      <c r="V319" s="108"/>
      <c r="W319" s="55"/>
      <c r="X319" s="109">
        <v>0</v>
      </c>
      <c r="Y319" s="129"/>
      <c r="Z319" s="78">
        <v>0</v>
      </c>
    </row>
    <row r="320" spans="1:26" ht="27" customHeight="1">
      <c r="A320" s="32" t="s">
        <v>72</v>
      </c>
      <c r="B320" s="27">
        <v>316</v>
      </c>
      <c r="C320" s="73">
        <v>4</v>
      </c>
      <c r="D320" s="91">
        <v>3010401035224</v>
      </c>
      <c r="E320" s="32" t="s">
        <v>705</v>
      </c>
      <c r="F320" s="30" t="s">
        <v>706</v>
      </c>
      <c r="G320" s="14">
        <v>20</v>
      </c>
      <c r="H320" s="15">
        <v>1631591</v>
      </c>
      <c r="I320" s="16">
        <v>2632</v>
      </c>
      <c r="J320" s="14">
        <v>266</v>
      </c>
      <c r="K320" s="90">
        <f t="shared" si="8"/>
        <v>9.9</v>
      </c>
      <c r="L320" s="20">
        <v>12</v>
      </c>
      <c r="M320" s="58">
        <f t="shared" si="9"/>
        <v>13733.930976430975</v>
      </c>
      <c r="N320" s="85"/>
      <c r="O320" s="59"/>
      <c r="P320" s="108"/>
      <c r="Q320" s="55"/>
      <c r="R320" s="109">
        <v>0</v>
      </c>
      <c r="S320" s="55"/>
      <c r="T320" s="55"/>
      <c r="U320" s="116">
        <v>0</v>
      </c>
      <c r="V320" s="108"/>
      <c r="W320" s="55"/>
      <c r="X320" s="109">
        <v>0</v>
      </c>
      <c r="Y320" s="129"/>
      <c r="Z320" s="78">
        <v>0</v>
      </c>
    </row>
    <row r="321" spans="1:26" ht="27" customHeight="1">
      <c r="A321" s="32" t="s">
        <v>72</v>
      </c>
      <c r="B321" s="27">
        <v>317</v>
      </c>
      <c r="C321" s="73">
        <v>5</v>
      </c>
      <c r="D321" s="91">
        <v>3040005014872</v>
      </c>
      <c r="E321" s="32" t="s">
        <v>707</v>
      </c>
      <c r="F321" s="30" t="s">
        <v>708</v>
      </c>
      <c r="G321" s="14">
        <v>20</v>
      </c>
      <c r="H321" s="15">
        <v>2726220</v>
      </c>
      <c r="I321" s="16">
        <v>2640</v>
      </c>
      <c r="J321" s="14">
        <v>269</v>
      </c>
      <c r="K321" s="90">
        <f t="shared" si="8"/>
        <v>9.9</v>
      </c>
      <c r="L321" s="20">
        <v>12</v>
      </c>
      <c r="M321" s="58">
        <f t="shared" si="9"/>
        <v>22947.979797979799</v>
      </c>
      <c r="N321" s="85"/>
      <c r="O321" s="59"/>
      <c r="P321" s="108"/>
      <c r="Q321" s="55"/>
      <c r="R321" s="109">
        <v>0</v>
      </c>
      <c r="S321" s="55"/>
      <c r="T321" s="55"/>
      <c r="U321" s="116">
        <v>0</v>
      </c>
      <c r="V321" s="108"/>
      <c r="W321" s="55"/>
      <c r="X321" s="109">
        <v>0</v>
      </c>
      <c r="Y321" s="129"/>
      <c r="Z321" s="78">
        <v>0</v>
      </c>
    </row>
    <row r="322" spans="1:26" ht="27" customHeight="1">
      <c r="A322" s="32" t="s">
        <v>72</v>
      </c>
      <c r="B322" s="27">
        <v>318</v>
      </c>
      <c r="C322" s="73">
        <v>5</v>
      </c>
      <c r="D322" s="91">
        <v>5040005018327</v>
      </c>
      <c r="E322" s="32" t="s">
        <v>709</v>
      </c>
      <c r="F322" s="30" t="s">
        <v>710</v>
      </c>
      <c r="G322" s="14">
        <v>11</v>
      </c>
      <c r="H322" s="15">
        <v>386075</v>
      </c>
      <c r="I322" s="16">
        <v>413</v>
      </c>
      <c r="J322" s="14">
        <v>240</v>
      </c>
      <c r="K322" s="90">
        <f t="shared" si="8"/>
        <v>1.8</v>
      </c>
      <c r="L322" s="20">
        <v>12</v>
      </c>
      <c r="M322" s="58">
        <f t="shared" si="9"/>
        <v>17873.842592592591</v>
      </c>
      <c r="N322" s="85"/>
      <c r="O322" s="59"/>
      <c r="P322" s="108"/>
      <c r="Q322" s="55"/>
      <c r="R322" s="109">
        <v>0</v>
      </c>
      <c r="S322" s="55"/>
      <c r="T322" s="55"/>
      <c r="U322" s="116">
        <v>0</v>
      </c>
      <c r="V322" s="108"/>
      <c r="W322" s="55"/>
      <c r="X322" s="109">
        <v>0</v>
      </c>
      <c r="Y322" s="129"/>
      <c r="Z322" s="78">
        <v>0</v>
      </c>
    </row>
    <row r="323" spans="1:26" ht="27" customHeight="1">
      <c r="A323" s="32" t="s">
        <v>72</v>
      </c>
      <c r="B323" s="27">
        <v>319</v>
      </c>
      <c r="C323" s="73">
        <v>5</v>
      </c>
      <c r="D323" s="91">
        <v>6040005003526</v>
      </c>
      <c r="E323" s="32" t="s">
        <v>711</v>
      </c>
      <c r="F323" s="30" t="s">
        <v>712</v>
      </c>
      <c r="G323" s="14">
        <v>20</v>
      </c>
      <c r="H323" s="15">
        <v>6563400</v>
      </c>
      <c r="I323" s="16">
        <v>3611</v>
      </c>
      <c r="J323" s="14">
        <v>239</v>
      </c>
      <c r="K323" s="90">
        <f t="shared" si="8"/>
        <v>15.2</v>
      </c>
      <c r="L323" s="20">
        <v>12</v>
      </c>
      <c r="M323" s="58">
        <f t="shared" si="9"/>
        <v>35983.552631578954</v>
      </c>
      <c r="N323" s="85"/>
      <c r="O323" s="59"/>
      <c r="P323" s="108"/>
      <c r="Q323" s="55"/>
      <c r="R323" s="109">
        <v>0</v>
      </c>
      <c r="S323" s="55"/>
      <c r="T323" s="55"/>
      <c r="U323" s="116">
        <v>0</v>
      </c>
      <c r="V323" s="108"/>
      <c r="W323" s="55"/>
      <c r="X323" s="109">
        <v>0</v>
      </c>
      <c r="Y323" s="129"/>
      <c r="Z323" s="78">
        <v>0</v>
      </c>
    </row>
    <row r="324" spans="1:26" ht="27" customHeight="1">
      <c r="A324" s="32" t="s">
        <v>72</v>
      </c>
      <c r="B324" s="27">
        <v>320</v>
      </c>
      <c r="C324" s="73">
        <v>4</v>
      </c>
      <c r="D324" s="91">
        <v>2040001112623</v>
      </c>
      <c r="E324" s="32" t="s">
        <v>713</v>
      </c>
      <c r="F324" s="30" t="s">
        <v>714</v>
      </c>
      <c r="G324" s="14">
        <v>20</v>
      </c>
      <c r="H324" s="15">
        <v>2581200</v>
      </c>
      <c r="I324" s="16">
        <v>3465</v>
      </c>
      <c r="J324" s="14">
        <v>258</v>
      </c>
      <c r="K324" s="90">
        <f t="shared" ref="K324:K388" si="10">ROUNDUP(I324/J324,1)</f>
        <v>13.5</v>
      </c>
      <c r="L324" s="20">
        <v>12</v>
      </c>
      <c r="M324" s="58">
        <f t="shared" ref="M324:M388" si="11">IF(AND(H324&gt;0,K324&gt;0,L324&gt;0),H324/K324/L324,0)</f>
        <v>15933.333333333334</v>
      </c>
      <c r="N324" s="85"/>
      <c r="O324" s="59"/>
      <c r="P324" s="108"/>
      <c r="Q324" s="55"/>
      <c r="R324" s="109">
        <v>0</v>
      </c>
      <c r="S324" s="55"/>
      <c r="T324" s="55"/>
      <c r="U324" s="116">
        <v>0</v>
      </c>
      <c r="V324" s="108"/>
      <c r="W324" s="55"/>
      <c r="X324" s="109">
        <v>0</v>
      </c>
      <c r="Y324" s="129"/>
      <c r="Z324" s="78">
        <v>0</v>
      </c>
    </row>
    <row r="325" spans="1:26" ht="27" customHeight="1">
      <c r="A325" s="32" t="s">
        <v>72</v>
      </c>
      <c r="B325" s="27">
        <v>321</v>
      </c>
      <c r="C325" s="73">
        <v>5</v>
      </c>
      <c r="D325" s="91">
        <v>7040005003649</v>
      </c>
      <c r="E325" s="32" t="s">
        <v>715</v>
      </c>
      <c r="F325" s="30" t="s">
        <v>716</v>
      </c>
      <c r="G325" s="14">
        <v>20</v>
      </c>
      <c r="H325" s="15">
        <v>2902500</v>
      </c>
      <c r="I325" s="16">
        <v>2545</v>
      </c>
      <c r="J325" s="14">
        <v>224</v>
      </c>
      <c r="K325" s="90">
        <f t="shared" si="10"/>
        <v>11.4</v>
      </c>
      <c r="L325" s="20">
        <v>12</v>
      </c>
      <c r="M325" s="58">
        <f t="shared" si="11"/>
        <v>21217.105263157893</v>
      </c>
      <c r="N325" s="85"/>
      <c r="O325" s="59"/>
      <c r="P325" s="108"/>
      <c r="Q325" s="55"/>
      <c r="R325" s="109">
        <v>0</v>
      </c>
      <c r="S325" s="55"/>
      <c r="T325" s="55"/>
      <c r="U325" s="116">
        <v>0</v>
      </c>
      <c r="V325" s="108"/>
      <c r="W325" s="55"/>
      <c r="X325" s="109">
        <v>0</v>
      </c>
      <c r="Y325" s="129"/>
      <c r="Z325" s="78">
        <v>0</v>
      </c>
    </row>
    <row r="326" spans="1:26" ht="27" customHeight="1">
      <c r="A326" s="32" t="s">
        <v>72</v>
      </c>
      <c r="B326" s="27">
        <v>322</v>
      </c>
      <c r="C326" s="73">
        <v>4</v>
      </c>
      <c r="D326" s="91">
        <v>1040003012772</v>
      </c>
      <c r="E326" s="32" t="s">
        <v>717</v>
      </c>
      <c r="F326" s="30" t="s">
        <v>718</v>
      </c>
      <c r="G326" s="14">
        <v>20</v>
      </c>
      <c r="H326" s="15">
        <v>7756641</v>
      </c>
      <c r="I326" s="16">
        <v>5131</v>
      </c>
      <c r="J326" s="14">
        <v>365</v>
      </c>
      <c r="K326" s="90">
        <f t="shared" si="10"/>
        <v>14.1</v>
      </c>
      <c r="L326" s="20">
        <v>12</v>
      </c>
      <c r="M326" s="58">
        <f t="shared" si="11"/>
        <v>45843.031914893618</v>
      </c>
      <c r="N326" s="85"/>
      <c r="O326" s="59"/>
      <c r="P326" s="108"/>
      <c r="Q326" s="55"/>
      <c r="R326" s="109">
        <v>0</v>
      </c>
      <c r="S326" s="55"/>
      <c r="T326" s="55"/>
      <c r="U326" s="116">
        <v>0</v>
      </c>
      <c r="V326" s="108"/>
      <c r="W326" s="55"/>
      <c r="X326" s="109">
        <v>0</v>
      </c>
      <c r="Y326" s="129" t="s">
        <v>85</v>
      </c>
      <c r="Z326" s="78">
        <v>0.01</v>
      </c>
    </row>
    <row r="327" spans="1:26" ht="27" customHeight="1">
      <c r="A327" s="32" t="s">
        <v>72</v>
      </c>
      <c r="B327" s="27">
        <v>323</v>
      </c>
      <c r="C327" s="73">
        <v>4</v>
      </c>
      <c r="D327" s="91">
        <v>8040003012733</v>
      </c>
      <c r="E327" s="32" t="s">
        <v>719</v>
      </c>
      <c r="F327" s="30" t="s">
        <v>720</v>
      </c>
      <c r="G327" s="14">
        <v>35</v>
      </c>
      <c r="H327" s="15">
        <v>4016520</v>
      </c>
      <c r="I327" s="16">
        <v>6987</v>
      </c>
      <c r="J327" s="14">
        <v>240</v>
      </c>
      <c r="K327" s="90">
        <f t="shared" si="10"/>
        <v>29.200000000000003</v>
      </c>
      <c r="L327" s="20">
        <v>12</v>
      </c>
      <c r="M327" s="58">
        <f t="shared" si="11"/>
        <v>11462.671232876712</v>
      </c>
      <c r="N327" s="85"/>
      <c r="O327" s="59"/>
      <c r="P327" s="108"/>
      <c r="Q327" s="55"/>
      <c r="R327" s="109">
        <v>0</v>
      </c>
      <c r="S327" s="55"/>
      <c r="T327" s="55"/>
      <c r="U327" s="116">
        <v>0</v>
      </c>
      <c r="V327" s="108"/>
      <c r="W327" s="55"/>
      <c r="X327" s="109">
        <v>0</v>
      </c>
      <c r="Y327" s="129" t="s">
        <v>85</v>
      </c>
      <c r="Z327" s="78">
        <v>0.02</v>
      </c>
    </row>
    <row r="328" spans="1:26" ht="27" customHeight="1">
      <c r="A328" s="32" t="s">
        <v>72</v>
      </c>
      <c r="B328" s="27">
        <v>324</v>
      </c>
      <c r="C328" s="73">
        <v>5</v>
      </c>
      <c r="D328" s="91">
        <v>4040005017346</v>
      </c>
      <c r="E328" s="32" t="s">
        <v>721</v>
      </c>
      <c r="F328" s="30" t="s">
        <v>722</v>
      </c>
      <c r="G328" s="14">
        <v>30</v>
      </c>
      <c r="H328" s="15">
        <v>6804172</v>
      </c>
      <c r="I328" s="16">
        <v>8740</v>
      </c>
      <c r="J328" s="14">
        <v>310</v>
      </c>
      <c r="K328" s="90">
        <f t="shared" si="10"/>
        <v>28.200000000000003</v>
      </c>
      <c r="L328" s="20">
        <v>12</v>
      </c>
      <c r="M328" s="58">
        <f t="shared" si="11"/>
        <v>20106.89125295508</v>
      </c>
      <c r="N328" s="85"/>
      <c r="O328" s="59"/>
      <c r="P328" s="108"/>
      <c r="Q328" s="55"/>
      <c r="R328" s="109">
        <v>0</v>
      </c>
      <c r="S328" s="55"/>
      <c r="T328" s="55"/>
      <c r="U328" s="116">
        <v>0</v>
      </c>
      <c r="V328" s="108"/>
      <c r="W328" s="55"/>
      <c r="X328" s="109">
        <v>0</v>
      </c>
      <c r="Y328" s="129"/>
      <c r="Z328" s="78">
        <v>0</v>
      </c>
    </row>
    <row r="329" spans="1:26" ht="27" customHeight="1">
      <c r="A329" s="32" t="s">
        <v>72</v>
      </c>
      <c r="B329" s="27">
        <v>325</v>
      </c>
      <c r="C329" s="73">
        <v>2</v>
      </c>
      <c r="D329" s="91">
        <v>3040005003132</v>
      </c>
      <c r="E329" s="32" t="s">
        <v>723</v>
      </c>
      <c r="F329" s="30" t="s">
        <v>724</v>
      </c>
      <c r="G329" s="14">
        <v>20</v>
      </c>
      <c r="H329" s="15">
        <v>7114267</v>
      </c>
      <c r="I329" s="16">
        <v>3582</v>
      </c>
      <c r="J329" s="14">
        <v>247</v>
      </c>
      <c r="K329" s="90">
        <f t="shared" si="10"/>
        <v>14.6</v>
      </c>
      <c r="L329" s="20">
        <v>12</v>
      </c>
      <c r="M329" s="58">
        <f t="shared" si="11"/>
        <v>40606.546803652971</v>
      </c>
      <c r="N329" s="85"/>
      <c r="O329" s="59"/>
      <c r="P329" s="108"/>
      <c r="Q329" s="55"/>
      <c r="R329" s="109">
        <v>0</v>
      </c>
      <c r="S329" s="55"/>
      <c r="T329" s="55"/>
      <c r="U329" s="116">
        <v>0</v>
      </c>
      <c r="V329" s="108"/>
      <c r="W329" s="55"/>
      <c r="X329" s="109">
        <v>0</v>
      </c>
      <c r="Y329" s="129"/>
      <c r="Z329" s="78">
        <v>0</v>
      </c>
    </row>
    <row r="330" spans="1:26" ht="27" customHeight="1">
      <c r="A330" s="32" t="s">
        <v>72</v>
      </c>
      <c r="B330" s="27">
        <v>326</v>
      </c>
      <c r="C330" s="73">
        <v>6</v>
      </c>
      <c r="D330" s="91">
        <v>3040005003801</v>
      </c>
      <c r="E330" s="32" t="s">
        <v>725</v>
      </c>
      <c r="F330" s="30" t="s">
        <v>726</v>
      </c>
      <c r="G330" s="14">
        <v>12</v>
      </c>
      <c r="H330" s="15">
        <v>819241</v>
      </c>
      <c r="I330" s="16">
        <v>1151</v>
      </c>
      <c r="J330" s="14">
        <v>296</v>
      </c>
      <c r="K330" s="90">
        <f t="shared" si="10"/>
        <v>3.9</v>
      </c>
      <c r="L330" s="20">
        <v>12</v>
      </c>
      <c r="M330" s="58">
        <f t="shared" si="11"/>
        <v>17505.149572649574</v>
      </c>
      <c r="N330" s="85"/>
      <c r="O330" s="59"/>
      <c r="P330" s="108"/>
      <c r="Q330" s="55"/>
      <c r="R330" s="109">
        <v>0</v>
      </c>
      <c r="S330" s="55"/>
      <c r="T330" s="55"/>
      <c r="U330" s="116">
        <v>0</v>
      </c>
      <c r="V330" s="108"/>
      <c r="W330" s="55"/>
      <c r="X330" s="109">
        <v>0</v>
      </c>
      <c r="Y330" s="129"/>
      <c r="Z330" s="78">
        <v>0</v>
      </c>
    </row>
    <row r="331" spans="1:26" ht="27" customHeight="1">
      <c r="A331" s="32" t="s">
        <v>72</v>
      </c>
      <c r="B331" s="27">
        <v>327</v>
      </c>
      <c r="C331" s="73">
        <v>4</v>
      </c>
      <c r="D331" s="91">
        <v>5040001019130</v>
      </c>
      <c r="E331" s="32" t="s">
        <v>727</v>
      </c>
      <c r="F331" s="30" t="s">
        <v>728</v>
      </c>
      <c r="G331" s="14">
        <v>20</v>
      </c>
      <c r="H331" s="15">
        <v>17126753</v>
      </c>
      <c r="I331" s="16">
        <v>5694</v>
      </c>
      <c r="J331" s="14">
        <v>365</v>
      </c>
      <c r="K331" s="90">
        <f t="shared" si="10"/>
        <v>15.6</v>
      </c>
      <c r="L331" s="20">
        <v>12</v>
      </c>
      <c r="M331" s="58">
        <f t="shared" si="11"/>
        <v>91489.065170940172</v>
      </c>
      <c r="N331" s="85"/>
      <c r="O331" s="59"/>
      <c r="P331" s="108"/>
      <c r="Q331" s="55"/>
      <c r="R331" s="109">
        <v>0</v>
      </c>
      <c r="S331" s="55"/>
      <c r="T331" s="55"/>
      <c r="U331" s="116">
        <v>0</v>
      </c>
      <c r="V331" s="108"/>
      <c r="W331" s="55"/>
      <c r="X331" s="109">
        <v>0</v>
      </c>
      <c r="Y331" s="129"/>
      <c r="Z331" s="78">
        <v>0</v>
      </c>
    </row>
    <row r="332" spans="1:26" ht="27" customHeight="1">
      <c r="A332" s="32" t="s">
        <v>72</v>
      </c>
      <c r="B332" s="27">
        <v>328</v>
      </c>
      <c r="C332" s="73">
        <v>2</v>
      </c>
      <c r="D332" s="91">
        <v>9040005003052</v>
      </c>
      <c r="E332" s="32" t="s">
        <v>328</v>
      </c>
      <c r="F332" s="30" t="s">
        <v>729</v>
      </c>
      <c r="G332" s="14">
        <v>18</v>
      </c>
      <c r="H332" s="15">
        <v>2917435</v>
      </c>
      <c r="I332" s="16">
        <v>4132</v>
      </c>
      <c r="J332" s="14">
        <v>269</v>
      </c>
      <c r="K332" s="90">
        <f t="shared" si="10"/>
        <v>15.4</v>
      </c>
      <c r="L332" s="20">
        <v>12</v>
      </c>
      <c r="M332" s="58">
        <f t="shared" si="11"/>
        <v>15786.985930735929</v>
      </c>
      <c r="N332" s="85"/>
      <c r="O332" s="59"/>
      <c r="P332" s="108"/>
      <c r="Q332" s="55"/>
      <c r="R332" s="109">
        <v>0</v>
      </c>
      <c r="S332" s="55"/>
      <c r="T332" s="55"/>
      <c r="U332" s="116">
        <v>0</v>
      </c>
      <c r="V332" s="108"/>
      <c r="W332" s="55"/>
      <c r="X332" s="109">
        <v>0</v>
      </c>
      <c r="Y332" s="129"/>
      <c r="Z332" s="78">
        <v>0</v>
      </c>
    </row>
    <row r="333" spans="1:26" ht="27" customHeight="1">
      <c r="A333" s="32" t="s">
        <v>72</v>
      </c>
      <c r="B333" s="27">
        <v>329</v>
      </c>
      <c r="C333" s="73">
        <v>5</v>
      </c>
      <c r="D333" s="91">
        <v>6040005003674</v>
      </c>
      <c r="E333" s="32" t="s">
        <v>730</v>
      </c>
      <c r="F333" s="30" t="s">
        <v>731</v>
      </c>
      <c r="G333" s="14">
        <v>40</v>
      </c>
      <c r="H333" s="15">
        <v>6635123</v>
      </c>
      <c r="I333" s="16">
        <v>6026</v>
      </c>
      <c r="J333" s="14">
        <v>265</v>
      </c>
      <c r="K333" s="90">
        <f t="shared" si="10"/>
        <v>22.8</v>
      </c>
      <c r="L333" s="20">
        <v>12</v>
      </c>
      <c r="M333" s="58">
        <f t="shared" si="11"/>
        <v>24251.180555555558</v>
      </c>
      <c r="N333" s="85"/>
      <c r="O333" s="59"/>
      <c r="P333" s="108"/>
      <c r="Q333" s="55"/>
      <c r="R333" s="109">
        <v>0</v>
      </c>
      <c r="S333" s="55"/>
      <c r="T333" s="55"/>
      <c r="U333" s="116">
        <v>0</v>
      </c>
      <c r="V333" s="108"/>
      <c r="W333" s="55"/>
      <c r="X333" s="109">
        <v>0</v>
      </c>
      <c r="Y333" s="129"/>
      <c r="Z333" s="78">
        <v>0</v>
      </c>
    </row>
    <row r="334" spans="1:26" ht="27" customHeight="1">
      <c r="A334" s="32" t="s">
        <v>72</v>
      </c>
      <c r="B334" s="27">
        <v>330</v>
      </c>
      <c r="C334" s="73">
        <v>5</v>
      </c>
      <c r="D334" s="91">
        <v>5040005003254</v>
      </c>
      <c r="E334" s="32" t="s">
        <v>732</v>
      </c>
      <c r="F334" s="30" t="s">
        <v>733</v>
      </c>
      <c r="G334" s="14">
        <v>20</v>
      </c>
      <c r="H334" s="15">
        <v>1080000</v>
      </c>
      <c r="I334" s="16">
        <v>4280</v>
      </c>
      <c r="J334" s="14">
        <v>239</v>
      </c>
      <c r="K334" s="90">
        <f t="shared" si="10"/>
        <v>18</v>
      </c>
      <c r="L334" s="20">
        <v>12</v>
      </c>
      <c r="M334" s="58">
        <f t="shared" si="11"/>
        <v>5000</v>
      </c>
      <c r="N334" s="85"/>
      <c r="O334" s="59"/>
      <c r="P334" s="108"/>
      <c r="Q334" s="55"/>
      <c r="R334" s="109">
        <v>0</v>
      </c>
      <c r="S334" s="55"/>
      <c r="T334" s="55"/>
      <c r="U334" s="116">
        <v>0</v>
      </c>
      <c r="V334" s="108"/>
      <c r="W334" s="55"/>
      <c r="X334" s="109">
        <v>0</v>
      </c>
      <c r="Y334" s="129" t="s">
        <v>85</v>
      </c>
      <c r="Z334" s="78">
        <v>0.01</v>
      </c>
    </row>
    <row r="335" spans="1:26" ht="27" customHeight="1">
      <c r="A335" s="32" t="s">
        <v>72</v>
      </c>
      <c r="B335" s="27">
        <v>331</v>
      </c>
      <c r="C335" s="73">
        <v>2</v>
      </c>
      <c r="D335" s="91">
        <v>9040005003052</v>
      </c>
      <c r="E335" s="32" t="s">
        <v>328</v>
      </c>
      <c r="F335" s="30" t="s">
        <v>734</v>
      </c>
      <c r="G335" s="14">
        <v>10</v>
      </c>
      <c r="H335" s="15">
        <v>2672261</v>
      </c>
      <c r="I335" s="16">
        <v>2472</v>
      </c>
      <c r="J335" s="14">
        <v>269</v>
      </c>
      <c r="K335" s="90">
        <f t="shared" si="10"/>
        <v>9.1999999999999993</v>
      </c>
      <c r="L335" s="20">
        <v>12</v>
      </c>
      <c r="M335" s="58">
        <f t="shared" si="11"/>
        <v>24205.262681159424</v>
      </c>
      <c r="N335" s="85"/>
      <c r="O335" s="59"/>
      <c r="P335" s="108"/>
      <c r="Q335" s="55"/>
      <c r="R335" s="109">
        <v>0</v>
      </c>
      <c r="S335" s="55"/>
      <c r="T335" s="55"/>
      <c r="U335" s="116">
        <v>0</v>
      </c>
      <c r="V335" s="108"/>
      <c r="W335" s="55"/>
      <c r="X335" s="109">
        <v>0</v>
      </c>
      <c r="Y335" s="129"/>
      <c r="Z335" s="78">
        <v>0</v>
      </c>
    </row>
    <row r="336" spans="1:26" ht="27" customHeight="1">
      <c r="A336" s="32" t="s">
        <v>72</v>
      </c>
      <c r="B336" s="27">
        <v>332</v>
      </c>
      <c r="C336" s="73">
        <v>2</v>
      </c>
      <c r="D336" s="91">
        <v>9040005003052</v>
      </c>
      <c r="E336" s="32" t="s">
        <v>328</v>
      </c>
      <c r="F336" s="30" t="s">
        <v>735</v>
      </c>
      <c r="G336" s="14">
        <v>10</v>
      </c>
      <c r="H336" s="15">
        <v>3118054</v>
      </c>
      <c r="I336" s="16">
        <v>2407</v>
      </c>
      <c r="J336" s="14">
        <v>269</v>
      </c>
      <c r="K336" s="90">
        <f t="shared" si="10"/>
        <v>9</v>
      </c>
      <c r="L336" s="20">
        <v>12</v>
      </c>
      <c r="M336" s="58">
        <f t="shared" si="11"/>
        <v>28870.870370370369</v>
      </c>
      <c r="N336" s="85"/>
      <c r="O336" s="59"/>
      <c r="P336" s="108"/>
      <c r="Q336" s="55"/>
      <c r="R336" s="109">
        <v>0</v>
      </c>
      <c r="S336" s="55"/>
      <c r="T336" s="55"/>
      <c r="U336" s="116">
        <v>0</v>
      </c>
      <c r="V336" s="108"/>
      <c r="W336" s="55"/>
      <c r="X336" s="109">
        <v>0</v>
      </c>
      <c r="Y336" s="129"/>
      <c r="Z336" s="78">
        <v>0</v>
      </c>
    </row>
    <row r="337" spans="1:26" ht="27" customHeight="1">
      <c r="A337" s="32" t="s">
        <v>72</v>
      </c>
      <c r="B337" s="27">
        <v>333</v>
      </c>
      <c r="C337" s="73">
        <v>2</v>
      </c>
      <c r="D337" s="91">
        <v>3040005003132</v>
      </c>
      <c r="E337" s="32" t="s">
        <v>723</v>
      </c>
      <c r="F337" s="30" t="s">
        <v>736</v>
      </c>
      <c r="G337" s="14">
        <v>40</v>
      </c>
      <c r="H337" s="15">
        <v>10555775</v>
      </c>
      <c r="I337" s="16">
        <v>6818</v>
      </c>
      <c r="J337" s="14">
        <v>245</v>
      </c>
      <c r="K337" s="90">
        <f t="shared" si="10"/>
        <v>27.900000000000002</v>
      </c>
      <c r="L337" s="20">
        <v>12</v>
      </c>
      <c r="M337" s="58">
        <f t="shared" si="11"/>
        <v>31528.59916367981</v>
      </c>
      <c r="N337" s="85"/>
      <c r="O337" s="59"/>
      <c r="P337" s="108"/>
      <c r="Q337" s="55"/>
      <c r="R337" s="109">
        <v>0</v>
      </c>
      <c r="S337" s="55"/>
      <c r="T337" s="55"/>
      <c r="U337" s="116">
        <v>0</v>
      </c>
      <c r="V337" s="108"/>
      <c r="W337" s="55"/>
      <c r="X337" s="109">
        <v>0</v>
      </c>
      <c r="Y337" s="129"/>
      <c r="Z337" s="78">
        <v>0</v>
      </c>
    </row>
    <row r="338" spans="1:26" ht="27" customHeight="1">
      <c r="A338" s="32" t="s">
        <v>72</v>
      </c>
      <c r="B338" s="27">
        <v>334</v>
      </c>
      <c r="C338" s="73">
        <v>5</v>
      </c>
      <c r="D338" s="91">
        <v>7040005003649</v>
      </c>
      <c r="E338" s="32" t="s">
        <v>715</v>
      </c>
      <c r="F338" s="30" t="s">
        <v>737</v>
      </c>
      <c r="G338" s="14">
        <v>20</v>
      </c>
      <c r="H338" s="15">
        <v>2628713</v>
      </c>
      <c r="I338" s="16">
        <v>2635</v>
      </c>
      <c r="J338" s="14">
        <v>222</v>
      </c>
      <c r="K338" s="90">
        <f t="shared" si="10"/>
        <v>11.9</v>
      </c>
      <c r="L338" s="20">
        <v>12</v>
      </c>
      <c r="M338" s="58">
        <f t="shared" si="11"/>
        <v>18408.354341736693</v>
      </c>
      <c r="N338" s="85"/>
      <c r="O338" s="59"/>
      <c r="P338" s="108"/>
      <c r="Q338" s="55"/>
      <c r="R338" s="109">
        <v>0</v>
      </c>
      <c r="S338" s="55"/>
      <c r="T338" s="55"/>
      <c r="U338" s="116">
        <v>0</v>
      </c>
      <c r="V338" s="108"/>
      <c r="W338" s="55"/>
      <c r="X338" s="109">
        <v>0</v>
      </c>
      <c r="Y338" s="129"/>
      <c r="Z338" s="78">
        <v>0</v>
      </c>
    </row>
    <row r="339" spans="1:26" ht="27" customHeight="1">
      <c r="A339" s="32" t="s">
        <v>72</v>
      </c>
      <c r="B339" s="27">
        <v>335</v>
      </c>
      <c r="C339" s="73">
        <v>2</v>
      </c>
      <c r="D339" s="91">
        <v>9040005003242</v>
      </c>
      <c r="E339" s="32" t="s">
        <v>738</v>
      </c>
      <c r="F339" s="30" t="s">
        <v>739</v>
      </c>
      <c r="G339" s="14">
        <v>20</v>
      </c>
      <c r="H339" s="15">
        <v>2669000</v>
      </c>
      <c r="I339" s="16">
        <v>3648</v>
      </c>
      <c r="J339" s="14">
        <v>265</v>
      </c>
      <c r="K339" s="90">
        <f t="shared" si="10"/>
        <v>13.799999999999999</v>
      </c>
      <c r="L339" s="20">
        <v>12</v>
      </c>
      <c r="M339" s="58">
        <f t="shared" si="11"/>
        <v>16117.149758454107</v>
      </c>
      <c r="N339" s="85"/>
      <c r="O339" s="59"/>
      <c r="P339" s="108"/>
      <c r="Q339" s="55"/>
      <c r="R339" s="109">
        <v>0</v>
      </c>
      <c r="S339" s="55"/>
      <c r="T339" s="55"/>
      <c r="U339" s="116">
        <v>0</v>
      </c>
      <c r="V339" s="108"/>
      <c r="W339" s="55"/>
      <c r="X339" s="109">
        <v>0</v>
      </c>
      <c r="Y339" s="129" t="s">
        <v>85</v>
      </c>
      <c r="Z339" s="78">
        <v>0.06</v>
      </c>
    </row>
    <row r="340" spans="1:26" ht="27" customHeight="1">
      <c r="A340" s="32" t="s">
        <v>72</v>
      </c>
      <c r="B340" s="27">
        <v>336</v>
      </c>
      <c r="C340" s="73">
        <v>4</v>
      </c>
      <c r="D340" s="91">
        <v>7040003014391</v>
      </c>
      <c r="E340" s="32" t="s">
        <v>740</v>
      </c>
      <c r="F340" s="30" t="s">
        <v>741</v>
      </c>
      <c r="G340" s="14">
        <v>20</v>
      </c>
      <c r="H340" s="15">
        <v>3472200</v>
      </c>
      <c r="I340" s="16">
        <v>2981</v>
      </c>
      <c r="J340" s="14">
        <v>255</v>
      </c>
      <c r="K340" s="90">
        <f t="shared" si="10"/>
        <v>11.7</v>
      </c>
      <c r="L340" s="20">
        <v>12</v>
      </c>
      <c r="M340" s="58">
        <f t="shared" si="11"/>
        <v>24730.769230769234</v>
      </c>
      <c r="N340" s="85"/>
      <c r="O340" s="59"/>
      <c r="P340" s="108"/>
      <c r="Q340" s="55"/>
      <c r="R340" s="109">
        <v>0</v>
      </c>
      <c r="S340" s="55"/>
      <c r="T340" s="55"/>
      <c r="U340" s="116">
        <v>0</v>
      </c>
      <c r="V340" s="108"/>
      <c r="W340" s="55"/>
      <c r="X340" s="109">
        <v>0</v>
      </c>
      <c r="Y340" s="129"/>
      <c r="Z340" s="78">
        <v>0</v>
      </c>
    </row>
    <row r="341" spans="1:26" ht="27" customHeight="1">
      <c r="A341" s="32" t="s">
        <v>72</v>
      </c>
      <c r="B341" s="27">
        <v>337</v>
      </c>
      <c r="C341" s="73">
        <v>2</v>
      </c>
      <c r="D341" s="91">
        <v>2040005003050</v>
      </c>
      <c r="E341" s="32" t="s">
        <v>355</v>
      </c>
      <c r="F341" s="30" t="s">
        <v>742</v>
      </c>
      <c r="G341" s="14">
        <v>12</v>
      </c>
      <c r="H341" s="15">
        <v>2243952</v>
      </c>
      <c r="I341" s="16">
        <v>2979</v>
      </c>
      <c r="J341" s="14">
        <v>250</v>
      </c>
      <c r="K341" s="90">
        <f t="shared" si="10"/>
        <v>12</v>
      </c>
      <c r="L341" s="20">
        <v>12</v>
      </c>
      <c r="M341" s="58">
        <f t="shared" si="11"/>
        <v>15583</v>
      </c>
      <c r="N341" s="85"/>
      <c r="O341" s="59"/>
      <c r="P341" s="108" t="s">
        <v>85</v>
      </c>
      <c r="Q341" s="55"/>
      <c r="R341" s="109">
        <v>0.02</v>
      </c>
      <c r="S341" s="55"/>
      <c r="T341" s="55"/>
      <c r="U341" s="116">
        <v>0</v>
      </c>
      <c r="V341" s="108"/>
      <c r="W341" s="55"/>
      <c r="X341" s="109">
        <v>0</v>
      </c>
      <c r="Y341" s="129"/>
      <c r="Z341" s="78">
        <v>0</v>
      </c>
    </row>
    <row r="342" spans="1:26" ht="27" customHeight="1">
      <c r="A342" s="32" t="s">
        <v>72</v>
      </c>
      <c r="B342" s="27">
        <v>338</v>
      </c>
      <c r="C342" s="73">
        <v>6</v>
      </c>
      <c r="D342" s="91">
        <v>8040005018258</v>
      </c>
      <c r="E342" s="32" t="s">
        <v>105</v>
      </c>
      <c r="F342" s="30" t="s">
        <v>106</v>
      </c>
      <c r="G342" s="14">
        <v>10</v>
      </c>
      <c r="H342" s="15">
        <v>3702389</v>
      </c>
      <c r="I342" s="16">
        <v>2730</v>
      </c>
      <c r="J342" s="14">
        <v>298</v>
      </c>
      <c r="K342" s="90">
        <f t="shared" si="10"/>
        <v>9.1999999999999993</v>
      </c>
      <c r="L342" s="20">
        <v>12</v>
      </c>
      <c r="M342" s="58">
        <f t="shared" si="11"/>
        <v>33536.132246376816</v>
      </c>
      <c r="N342" s="85"/>
      <c r="O342" s="59"/>
      <c r="P342" s="108" t="s">
        <v>85</v>
      </c>
      <c r="Q342" s="55"/>
      <c r="R342" s="109">
        <v>0.48</v>
      </c>
      <c r="S342" s="55"/>
      <c r="T342" s="55"/>
      <c r="U342" s="116">
        <v>0</v>
      </c>
      <c r="V342" s="108"/>
      <c r="W342" s="55"/>
      <c r="X342" s="109">
        <v>0</v>
      </c>
      <c r="Y342" s="129"/>
      <c r="Z342" s="78">
        <v>0</v>
      </c>
    </row>
    <row r="343" spans="1:26" ht="27" customHeight="1">
      <c r="A343" s="32" t="s">
        <v>72</v>
      </c>
      <c r="B343" s="27">
        <v>339</v>
      </c>
      <c r="C343" s="73">
        <v>2</v>
      </c>
      <c r="D343" s="91">
        <v>4040005003073</v>
      </c>
      <c r="E343" s="32" t="s">
        <v>743</v>
      </c>
      <c r="F343" s="30" t="s">
        <v>744</v>
      </c>
      <c r="G343" s="14">
        <v>20</v>
      </c>
      <c r="H343" s="15">
        <v>3905697</v>
      </c>
      <c r="I343" s="16">
        <v>4979</v>
      </c>
      <c r="J343" s="14">
        <v>269</v>
      </c>
      <c r="K343" s="90">
        <f t="shared" si="10"/>
        <v>18.600000000000001</v>
      </c>
      <c r="L343" s="20">
        <v>12</v>
      </c>
      <c r="M343" s="58">
        <f t="shared" si="11"/>
        <v>17498.642473118278</v>
      </c>
      <c r="N343" s="85"/>
      <c r="O343" s="59"/>
      <c r="P343" s="108"/>
      <c r="Q343" s="55"/>
      <c r="R343" s="109">
        <v>0</v>
      </c>
      <c r="S343" s="55"/>
      <c r="T343" s="55"/>
      <c r="U343" s="116">
        <v>0</v>
      </c>
      <c r="V343" s="108"/>
      <c r="W343" s="55"/>
      <c r="X343" s="109">
        <v>0</v>
      </c>
      <c r="Y343" s="129"/>
      <c r="Z343" s="78">
        <v>0</v>
      </c>
    </row>
    <row r="344" spans="1:26" ht="27" customHeight="1">
      <c r="A344" s="32" t="s">
        <v>72</v>
      </c>
      <c r="B344" s="27">
        <v>340</v>
      </c>
      <c r="C344" s="73">
        <v>5</v>
      </c>
      <c r="D344" s="91">
        <v>7040005003649</v>
      </c>
      <c r="E344" s="32" t="s">
        <v>715</v>
      </c>
      <c r="F344" s="30" t="s">
        <v>745</v>
      </c>
      <c r="G344" s="14">
        <v>25</v>
      </c>
      <c r="H344" s="15">
        <v>5305700</v>
      </c>
      <c r="I344" s="16">
        <v>4948</v>
      </c>
      <c r="J344" s="14">
        <v>237</v>
      </c>
      <c r="K344" s="90">
        <f t="shared" si="10"/>
        <v>20.900000000000002</v>
      </c>
      <c r="L344" s="20">
        <v>12</v>
      </c>
      <c r="M344" s="58">
        <f t="shared" si="11"/>
        <v>21155.103668261563</v>
      </c>
      <c r="N344" s="85"/>
      <c r="O344" s="59"/>
      <c r="P344" s="108"/>
      <c r="Q344" s="55"/>
      <c r="R344" s="109">
        <v>0</v>
      </c>
      <c r="S344" s="55"/>
      <c r="T344" s="55"/>
      <c r="U344" s="116">
        <v>0</v>
      </c>
      <c r="V344" s="108"/>
      <c r="W344" s="55"/>
      <c r="X344" s="109">
        <v>0</v>
      </c>
      <c r="Y344" s="129"/>
      <c r="Z344" s="78">
        <v>0</v>
      </c>
    </row>
    <row r="345" spans="1:26" ht="27" customHeight="1">
      <c r="A345" s="32" t="s">
        <v>72</v>
      </c>
      <c r="B345" s="27">
        <v>341</v>
      </c>
      <c r="C345" s="73">
        <v>6</v>
      </c>
      <c r="D345" s="91">
        <v>8040005018126</v>
      </c>
      <c r="E345" s="32" t="s">
        <v>746</v>
      </c>
      <c r="F345" s="30" t="s">
        <v>747</v>
      </c>
      <c r="G345" s="14">
        <v>20</v>
      </c>
      <c r="H345" s="15">
        <v>5134761</v>
      </c>
      <c r="I345" s="16">
        <v>5013</v>
      </c>
      <c r="J345" s="14">
        <v>259</v>
      </c>
      <c r="K345" s="90">
        <f t="shared" si="10"/>
        <v>19.400000000000002</v>
      </c>
      <c r="L345" s="20">
        <v>12</v>
      </c>
      <c r="M345" s="58">
        <f t="shared" si="11"/>
        <v>22056.533505154639</v>
      </c>
      <c r="N345" s="85"/>
      <c r="O345" s="59"/>
      <c r="P345" s="108"/>
      <c r="Q345" s="55"/>
      <c r="R345" s="109">
        <v>0</v>
      </c>
      <c r="S345" s="55"/>
      <c r="T345" s="55"/>
      <c r="U345" s="116">
        <v>0</v>
      </c>
      <c r="V345" s="108"/>
      <c r="W345" s="55"/>
      <c r="X345" s="109">
        <v>0</v>
      </c>
      <c r="Y345" s="129"/>
      <c r="Z345" s="78">
        <v>0</v>
      </c>
    </row>
    <row r="346" spans="1:26" ht="27" customHeight="1">
      <c r="A346" s="32" t="s">
        <v>72</v>
      </c>
      <c r="B346" s="27">
        <v>342</v>
      </c>
      <c r="C346" s="73">
        <v>4</v>
      </c>
      <c r="D346" s="91">
        <v>1040001095786</v>
      </c>
      <c r="E346" s="32" t="s">
        <v>107</v>
      </c>
      <c r="F346" s="30" t="s">
        <v>108</v>
      </c>
      <c r="G346" s="14">
        <v>10</v>
      </c>
      <c r="H346" s="15">
        <v>1427678</v>
      </c>
      <c r="I346" s="16">
        <v>741</v>
      </c>
      <c r="J346" s="14">
        <v>253</v>
      </c>
      <c r="K346" s="90">
        <f t="shared" si="10"/>
        <v>3</v>
      </c>
      <c r="L346" s="20">
        <v>12</v>
      </c>
      <c r="M346" s="58">
        <f t="shared" si="11"/>
        <v>39657.722222222226</v>
      </c>
      <c r="N346" s="85"/>
      <c r="O346" s="59"/>
      <c r="P346" s="108"/>
      <c r="Q346" s="55"/>
      <c r="R346" s="109">
        <v>0</v>
      </c>
      <c r="S346" s="55"/>
      <c r="T346" s="55"/>
      <c r="U346" s="116">
        <v>0</v>
      </c>
      <c r="V346" s="108"/>
      <c r="W346" s="55"/>
      <c r="X346" s="109">
        <v>0</v>
      </c>
      <c r="Y346" s="129"/>
      <c r="Z346" s="78">
        <v>0</v>
      </c>
    </row>
    <row r="347" spans="1:26" ht="27" customHeight="1">
      <c r="A347" s="32" t="s">
        <v>72</v>
      </c>
      <c r="B347" s="27">
        <v>343</v>
      </c>
      <c r="C347" s="73">
        <v>6</v>
      </c>
      <c r="D347" s="91">
        <v>3040005020219</v>
      </c>
      <c r="E347" s="32" t="s">
        <v>748</v>
      </c>
      <c r="F347" s="30" t="s">
        <v>749</v>
      </c>
      <c r="G347" s="14">
        <v>35</v>
      </c>
      <c r="H347" s="15">
        <v>5983935</v>
      </c>
      <c r="I347" s="16">
        <v>7495</v>
      </c>
      <c r="J347" s="14">
        <v>248</v>
      </c>
      <c r="K347" s="90">
        <f t="shared" si="10"/>
        <v>30.3</v>
      </c>
      <c r="L347" s="20">
        <v>12</v>
      </c>
      <c r="M347" s="58">
        <f t="shared" si="11"/>
        <v>16457.46699669967</v>
      </c>
      <c r="N347" s="85"/>
      <c r="O347" s="59"/>
      <c r="P347" s="108"/>
      <c r="Q347" s="55"/>
      <c r="R347" s="109">
        <v>0</v>
      </c>
      <c r="S347" s="55"/>
      <c r="T347" s="55"/>
      <c r="U347" s="116">
        <v>0</v>
      </c>
      <c r="V347" s="108"/>
      <c r="W347" s="55"/>
      <c r="X347" s="109">
        <v>0</v>
      </c>
      <c r="Y347" s="129"/>
      <c r="Z347" s="78">
        <v>0</v>
      </c>
    </row>
    <row r="348" spans="1:26" ht="27" customHeight="1">
      <c r="A348" s="32" t="s">
        <v>72</v>
      </c>
      <c r="B348" s="27">
        <v>344</v>
      </c>
      <c r="C348" s="73">
        <v>4</v>
      </c>
      <c r="D348" s="91">
        <v>8040001081391</v>
      </c>
      <c r="E348" s="32" t="s">
        <v>750</v>
      </c>
      <c r="F348" s="30" t="s">
        <v>751</v>
      </c>
      <c r="G348" s="14">
        <v>10</v>
      </c>
      <c r="H348" s="15">
        <v>412859</v>
      </c>
      <c r="I348" s="16">
        <v>775</v>
      </c>
      <c r="J348" s="14">
        <v>259</v>
      </c>
      <c r="K348" s="90">
        <f t="shared" si="10"/>
        <v>3</v>
      </c>
      <c r="L348" s="20">
        <v>12</v>
      </c>
      <c r="M348" s="58">
        <f t="shared" si="11"/>
        <v>11468.305555555555</v>
      </c>
      <c r="N348" s="85"/>
      <c r="O348" s="59"/>
      <c r="P348" s="108"/>
      <c r="Q348" s="55"/>
      <c r="R348" s="109">
        <v>0</v>
      </c>
      <c r="S348" s="55"/>
      <c r="T348" s="55"/>
      <c r="U348" s="116">
        <v>0</v>
      </c>
      <c r="V348" s="108"/>
      <c r="W348" s="55"/>
      <c r="X348" s="109">
        <v>0</v>
      </c>
      <c r="Y348" s="129" t="s">
        <v>85</v>
      </c>
      <c r="Z348" s="78">
        <v>0.33</v>
      </c>
    </row>
    <row r="349" spans="1:26" ht="27" customHeight="1">
      <c r="A349" s="32" t="s">
        <v>72</v>
      </c>
      <c r="B349" s="27">
        <v>345</v>
      </c>
      <c r="C349" s="73">
        <v>5</v>
      </c>
      <c r="D349" s="91">
        <v>4040005019763</v>
      </c>
      <c r="E349" s="32" t="s">
        <v>752</v>
      </c>
      <c r="F349" s="30" t="s">
        <v>753</v>
      </c>
      <c r="G349" s="14">
        <v>20</v>
      </c>
      <c r="H349" s="15">
        <v>9394515</v>
      </c>
      <c r="I349" s="16">
        <v>2256</v>
      </c>
      <c r="J349" s="14">
        <v>312</v>
      </c>
      <c r="K349" s="90">
        <f t="shared" si="10"/>
        <v>7.3</v>
      </c>
      <c r="L349" s="20">
        <v>12</v>
      </c>
      <c r="M349" s="58">
        <f t="shared" si="11"/>
        <v>107243.32191780822</v>
      </c>
      <c r="N349" s="85"/>
      <c r="O349" s="59"/>
      <c r="P349" s="108"/>
      <c r="Q349" s="55"/>
      <c r="R349" s="109">
        <v>0</v>
      </c>
      <c r="S349" s="55"/>
      <c r="T349" s="55"/>
      <c r="U349" s="116">
        <v>0</v>
      </c>
      <c r="V349" s="108"/>
      <c r="W349" s="55"/>
      <c r="X349" s="109">
        <v>0</v>
      </c>
      <c r="Y349" s="129"/>
      <c r="Z349" s="78">
        <v>0</v>
      </c>
    </row>
    <row r="350" spans="1:26" ht="27" customHeight="1">
      <c r="A350" s="32" t="s">
        <v>72</v>
      </c>
      <c r="B350" s="27">
        <v>346</v>
      </c>
      <c r="C350" s="73">
        <v>5</v>
      </c>
      <c r="D350" s="91">
        <v>8040005003755</v>
      </c>
      <c r="E350" s="32" t="s">
        <v>754</v>
      </c>
      <c r="F350" s="30" t="s">
        <v>755</v>
      </c>
      <c r="G350" s="14">
        <v>30</v>
      </c>
      <c r="H350" s="15">
        <v>2232000</v>
      </c>
      <c r="I350" s="16">
        <v>3789</v>
      </c>
      <c r="J350" s="14">
        <v>268</v>
      </c>
      <c r="K350" s="90">
        <f t="shared" si="10"/>
        <v>14.2</v>
      </c>
      <c r="L350" s="20">
        <v>12</v>
      </c>
      <c r="M350" s="58">
        <f t="shared" si="11"/>
        <v>13098.591549295774</v>
      </c>
      <c r="N350" s="85"/>
      <c r="O350" s="59"/>
      <c r="P350" s="108"/>
      <c r="Q350" s="55"/>
      <c r="R350" s="109">
        <v>0</v>
      </c>
      <c r="S350" s="55"/>
      <c r="T350" s="55"/>
      <c r="U350" s="116">
        <v>0</v>
      </c>
      <c r="V350" s="108"/>
      <c r="W350" s="55"/>
      <c r="X350" s="109">
        <v>0</v>
      </c>
      <c r="Y350" s="129"/>
      <c r="Z350" s="78">
        <v>0</v>
      </c>
    </row>
    <row r="351" spans="1:26" ht="27" customHeight="1">
      <c r="A351" s="32" t="s">
        <v>72</v>
      </c>
      <c r="B351" s="27">
        <v>347</v>
      </c>
      <c r="C351" s="73">
        <v>5</v>
      </c>
      <c r="D351" s="91">
        <v>7040005003525</v>
      </c>
      <c r="E351" s="32" t="s">
        <v>756</v>
      </c>
      <c r="F351" s="30" t="s">
        <v>757</v>
      </c>
      <c r="G351" s="14">
        <v>20</v>
      </c>
      <c r="H351" s="15">
        <v>248000</v>
      </c>
      <c r="I351" s="16">
        <v>495</v>
      </c>
      <c r="J351" s="14">
        <v>269</v>
      </c>
      <c r="K351" s="90">
        <f t="shared" si="10"/>
        <v>1.9000000000000001</v>
      </c>
      <c r="L351" s="20">
        <v>12</v>
      </c>
      <c r="M351" s="58">
        <f t="shared" si="11"/>
        <v>10877.192982456139</v>
      </c>
      <c r="N351" s="85"/>
      <c r="O351" s="59"/>
      <c r="P351" s="108"/>
      <c r="Q351" s="55"/>
      <c r="R351" s="109">
        <v>0</v>
      </c>
      <c r="S351" s="55"/>
      <c r="T351" s="55"/>
      <c r="U351" s="116">
        <v>0</v>
      </c>
      <c r="V351" s="108"/>
      <c r="W351" s="55"/>
      <c r="X351" s="109">
        <v>0</v>
      </c>
      <c r="Y351" s="129" t="s">
        <v>85</v>
      </c>
      <c r="Z351" s="78">
        <v>0.3</v>
      </c>
    </row>
    <row r="352" spans="1:26" ht="27" customHeight="1">
      <c r="A352" s="32" t="s">
        <v>72</v>
      </c>
      <c r="B352" s="27">
        <v>348</v>
      </c>
      <c r="C352" s="73">
        <v>5</v>
      </c>
      <c r="D352" s="91">
        <v>7040005003649</v>
      </c>
      <c r="E352" s="32" t="s">
        <v>715</v>
      </c>
      <c r="F352" s="30" t="s">
        <v>1421</v>
      </c>
      <c r="G352" s="14">
        <v>40</v>
      </c>
      <c r="H352" s="15">
        <v>6264880</v>
      </c>
      <c r="I352" s="16">
        <v>7725</v>
      </c>
      <c r="J352" s="14">
        <v>237</v>
      </c>
      <c r="K352" s="90">
        <v>32.6</v>
      </c>
      <c r="L352" s="20">
        <v>12</v>
      </c>
      <c r="M352" s="58">
        <v>16014.519427402862</v>
      </c>
      <c r="N352" s="85"/>
      <c r="O352" s="59"/>
      <c r="P352" s="108" t="s">
        <v>85</v>
      </c>
      <c r="Q352" s="55"/>
      <c r="R352" s="109">
        <v>0.63</v>
      </c>
      <c r="S352" s="55"/>
      <c r="T352" s="55"/>
      <c r="U352" s="116">
        <v>0</v>
      </c>
      <c r="V352" s="108"/>
      <c r="W352" s="55"/>
      <c r="X352" s="109">
        <v>0</v>
      </c>
      <c r="Y352" s="129"/>
      <c r="Z352" s="78">
        <v>0</v>
      </c>
    </row>
    <row r="353" spans="1:26" ht="27" customHeight="1">
      <c r="A353" s="32" t="s">
        <v>72</v>
      </c>
      <c r="B353" s="27">
        <v>349</v>
      </c>
      <c r="C353" s="73">
        <v>5</v>
      </c>
      <c r="D353" s="91">
        <v>6040005003708</v>
      </c>
      <c r="E353" s="32" t="s">
        <v>758</v>
      </c>
      <c r="F353" s="30" t="s">
        <v>759</v>
      </c>
      <c r="G353" s="14">
        <v>20</v>
      </c>
      <c r="H353" s="15">
        <v>1028470</v>
      </c>
      <c r="I353" s="16">
        <v>2001</v>
      </c>
      <c r="J353" s="14">
        <v>241</v>
      </c>
      <c r="K353" s="90">
        <f t="shared" si="10"/>
        <v>8.4</v>
      </c>
      <c r="L353" s="20">
        <v>12</v>
      </c>
      <c r="M353" s="58">
        <f t="shared" si="11"/>
        <v>10203.075396825398</v>
      </c>
      <c r="N353" s="85"/>
      <c r="O353" s="59"/>
      <c r="P353" s="108"/>
      <c r="Q353" s="55"/>
      <c r="R353" s="109">
        <v>0</v>
      </c>
      <c r="S353" s="55"/>
      <c r="T353" s="55"/>
      <c r="U353" s="116">
        <v>0</v>
      </c>
      <c r="V353" s="108"/>
      <c r="W353" s="55"/>
      <c r="X353" s="109">
        <v>0</v>
      </c>
      <c r="Y353" s="129"/>
      <c r="Z353" s="78">
        <v>0</v>
      </c>
    </row>
    <row r="354" spans="1:26" ht="27" customHeight="1">
      <c r="A354" s="32" t="s">
        <v>72</v>
      </c>
      <c r="B354" s="27">
        <v>350</v>
      </c>
      <c r="C354" s="73">
        <v>4</v>
      </c>
      <c r="D354" s="91">
        <v>1040001021809</v>
      </c>
      <c r="E354" s="32" t="s">
        <v>760</v>
      </c>
      <c r="F354" s="30" t="s">
        <v>761</v>
      </c>
      <c r="G354" s="14">
        <v>10</v>
      </c>
      <c r="H354" s="15">
        <v>4750240</v>
      </c>
      <c r="I354" s="16">
        <v>3405</v>
      </c>
      <c r="J354" s="14">
        <v>245</v>
      </c>
      <c r="K354" s="90">
        <f t="shared" si="10"/>
        <v>13.9</v>
      </c>
      <c r="L354" s="20">
        <v>12</v>
      </c>
      <c r="M354" s="58">
        <f t="shared" si="11"/>
        <v>28478.657074340528</v>
      </c>
      <c r="N354" s="85"/>
      <c r="O354" s="59"/>
      <c r="P354" s="108"/>
      <c r="Q354" s="55"/>
      <c r="R354" s="109">
        <v>0</v>
      </c>
      <c r="S354" s="55"/>
      <c r="T354" s="55"/>
      <c r="U354" s="116">
        <v>0</v>
      </c>
      <c r="V354" s="108"/>
      <c r="W354" s="55"/>
      <c r="X354" s="109">
        <v>0</v>
      </c>
      <c r="Y354" s="129"/>
      <c r="Z354" s="78">
        <v>0</v>
      </c>
    </row>
    <row r="355" spans="1:26" ht="27" customHeight="1">
      <c r="A355" s="32" t="s">
        <v>72</v>
      </c>
      <c r="B355" s="27">
        <v>351</v>
      </c>
      <c r="C355" s="73">
        <v>5</v>
      </c>
      <c r="D355" s="91">
        <v>2040005003281</v>
      </c>
      <c r="E355" s="32" t="s">
        <v>762</v>
      </c>
      <c r="F355" s="30" t="s">
        <v>763</v>
      </c>
      <c r="G355" s="14">
        <v>20</v>
      </c>
      <c r="H355" s="15">
        <v>2079055</v>
      </c>
      <c r="I355" s="16">
        <v>4120</v>
      </c>
      <c r="J355" s="14">
        <v>233</v>
      </c>
      <c r="K355" s="90">
        <f t="shared" si="10"/>
        <v>17.700000000000003</v>
      </c>
      <c r="L355" s="20">
        <v>12</v>
      </c>
      <c r="M355" s="58">
        <f t="shared" si="11"/>
        <v>9788.3945386064024</v>
      </c>
      <c r="N355" s="85"/>
      <c r="O355" s="59"/>
      <c r="P355" s="108"/>
      <c r="Q355" s="55"/>
      <c r="R355" s="109">
        <v>0</v>
      </c>
      <c r="S355" s="55"/>
      <c r="T355" s="55"/>
      <c r="U355" s="116">
        <v>0</v>
      </c>
      <c r="V355" s="108"/>
      <c r="W355" s="55"/>
      <c r="X355" s="109">
        <v>0</v>
      </c>
      <c r="Y355" s="129"/>
      <c r="Z355" s="78">
        <v>0</v>
      </c>
    </row>
    <row r="356" spans="1:26" ht="27" customHeight="1">
      <c r="A356" s="32" t="s">
        <v>72</v>
      </c>
      <c r="B356" s="27">
        <v>352</v>
      </c>
      <c r="C356" s="73">
        <v>4</v>
      </c>
      <c r="D356" s="91">
        <v>6040003014525</v>
      </c>
      <c r="E356" s="32" t="s">
        <v>103</v>
      </c>
      <c r="F356" s="30" t="s">
        <v>104</v>
      </c>
      <c r="G356" s="14">
        <v>10</v>
      </c>
      <c r="H356" s="15">
        <v>3723000</v>
      </c>
      <c r="I356" s="16">
        <v>2986</v>
      </c>
      <c r="J356" s="14">
        <v>269</v>
      </c>
      <c r="K356" s="90">
        <f t="shared" si="10"/>
        <v>11.2</v>
      </c>
      <c r="L356" s="20">
        <v>12</v>
      </c>
      <c r="M356" s="58">
        <f t="shared" si="11"/>
        <v>27700.892857142859</v>
      </c>
      <c r="N356" s="85"/>
      <c r="O356" s="59"/>
      <c r="P356" s="108"/>
      <c r="Q356" s="55"/>
      <c r="R356" s="109">
        <v>0</v>
      </c>
      <c r="S356" s="55"/>
      <c r="T356" s="55"/>
      <c r="U356" s="116">
        <v>0</v>
      </c>
      <c r="V356" s="108"/>
      <c r="W356" s="55"/>
      <c r="X356" s="109">
        <v>0</v>
      </c>
      <c r="Y356" s="129" t="s">
        <v>85</v>
      </c>
      <c r="Z356" s="78">
        <v>0.05</v>
      </c>
    </row>
    <row r="357" spans="1:26" ht="27" customHeight="1">
      <c r="A357" s="32" t="s">
        <v>72</v>
      </c>
      <c r="B357" s="27">
        <v>353</v>
      </c>
      <c r="C357" s="73">
        <v>4</v>
      </c>
      <c r="D357" s="91">
        <v>9040001024861</v>
      </c>
      <c r="E357" s="32" t="s">
        <v>764</v>
      </c>
      <c r="F357" s="30" t="s">
        <v>765</v>
      </c>
      <c r="G357" s="14">
        <v>20</v>
      </c>
      <c r="H357" s="15">
        <v>8863953</v>
      </c>
      <c r="I357" s="16">
        <v>4110</v>
      </c>
      <c r="J357" s="14">
        <v>254</v>
      </c>
      <c r="K357" s="90">
        <f t="shared" si="10"/>
        <v>16.200000000000003</v>
      </c>
      <c r="L357" s="20">
        <v>12</v>
      </c>
      <c r="M357" s="58">
        <f t="shared" si="11"/>
        <v>45596.466049382703</v>
      </c>
      <c r="N357" s="85"/>
      <c r="O357" s="59"/>
      <c r="P357" s="108"/>
      <c r="Q357" s="55"/>
      <c r="R357" s="109">
        <v>0</v>
      </c>
      <c r="S357" s="55"/>
      <c r="T357" s="55"/>
      <c r="U357" s="116">
        <v>0</v>
      </c>
      <c r="V357" s="108"/>
      <c r="W357" s="55"/>
      <c r="X357" s="109">
        <v>0</v>
      </c>
      <c r="Y357" s="129" t="s">
        <v>85</v>
      </c>
      <c r="Z357" s="78">
        <v>0.15</v>
      </c>
    </row>
    <row r="358" spans="1:26" ht="27" customHeight="1">
      <c r="A358" s="32" t="s">
        <v>72</v>
      </c>
      <c r="B358" s="27">
        <v>354</v>
      </c>
      <c r="C358" s="73">
        <v>4</v>
      </c>
      <c r="D358" s="91">
        <v>5040001019130</v>
      </c>
      <c r="E358" s="32" t="s">
        <v>766</v>
      </c>
      <c r="F358" s="30" t="s">
        <v>767</v>
      </c>
      <c r="G358" s="14">
        <v>20</v>
      </c>
      <c r="H358" s="15">
        <v>1120370</v>
      </c>
      <c r="I358" s="16">
        <v>681</v>
      </c>
      <c r="J358" s="14">
        <v>258</v>
      </c>
      <c r="K358" s="90">
        <f t="shared" si="10"/>
        <v>2.7</v>
      </c>
      <c r="L358" s="20">
        <v>12</v>
      </c>
      <c r="M358" s="58">
        <f t="shared" si="11"/>
        <v>34579.320987654319</v>
      </c>
      <c r="N358" s="85"/>
      <c r="O358" s="59"/>
      <c r="P358" s="108"/>
      <c r="Q358" s="55"/>
      <c r="R358" s="109">
        <v>0</v>
      </c>
      <c r="S358" s="55"/>
      <c r="T358" s="55"/>
      <c r="U358" s="116">
        <v>0</v>
      </c>
      <c r="V358" s="108"/>
      <c r="W358" s="55"/>
      <c r="X358" s="109">
        <v>0</v>
      </c>
      <c r="Y358" s="129"/>
      <c r="Z358" s="78">
        <v>0</v>
      </c>
    </row>
    <row r="359" spans="1:26" ht="27" customHeight="1">
      <c r="A359" s="32" t="s">
        <v>72</v>
      </c>
      <c r="B359" s="27">
        <v>355</v>
      </c>
      <c r="C359" s="73">
        <v>4</v>
      </c>
      <c r="D359" s="91">
        <v>3040001085926</v>
      </c>
      <c r="E359" s="32" t="s">
        <v>768</v>
      </c>
      <c r="F359" s="30" t="s">
        <v>769</v>
      </c>
      <c r="G359" s="14">
        <v>20</v>
      </c>
      <c r="H359" s="15">
        <v>939983</v>
      </c>
      <c r="I359" s="16">
        <v>3019</v>
      </c>
      <c r="J359" s="14">
        <v>269</v>
      </c>
      <c r="K359" s="90">
        <f t="shared" si="10"/>
        <v>11.299999999999999</v>
      </c>
      <c r="L359" s="20">
        <v>12</v>
      </c>
      <c r="M359" s="58">
        <f t="shared" si="11"/>
        <v>6932.0280235988212</v>
      </c>
      <c r="N359" s="85"/>
      <c r="O359" s="59"/>
      <c r="P359" s="108"/>
      <c r="Q359" s="55"/>
      <c r="R359" s="109">
        <v>0</v>
      </c>
      <c r="S359" s="55"/>
      <c r="T359" s="55"/>
      <c r="U359" s="116">
        <v>0</v>
      </c>
      <c r="V359" s="108"/>
      <c r="W359" s="55"/>
      <c r="X359" s="109">
        <v>0</v>
      </c>
      <c r="Y359" s="129" t="s">
        <v>85</v>
      </c>
      <c r="Z359" s="78">
        <v>0.25</v>
      </c>
    </row>
    <row r="360" spans="1:26" ht="27" customHeight="1">
      <c r="A360" s="32" t="s">
        <v>72</v>
      </c>
      <c r="B360" s="27">
        <v>356</v>
      </c>
      <c r="C360" s="73">
        <v>6</v>
      </c>
      <c r="D360" s="91">
        <v>2040005018445</v>
      </c>
      <c r="E360" s="32" t="s">
        <v>770</v>
      </c>
      <c r="F360" s="30" t="s">
        <v>771</v>
      </c>
      <c r="G360" s="14">
        <v>20</v>
      </c>
      <c r="H360" s="15">
        <v>3777260</v>
      </c>
      <c r="I360" s="16">
        <v>3626</v>
      </c>
      <c r="J360" s="14">
        <v>309</v>
      </c>
      <c r="K360" s="90">
        <f t="shared" si="10"/>
        <v>11.799999999999999</v>
      </c>
      <c r="L360" s="20">
        <v>12</v>
      </c>
      <c r="M360" s="58">
        <f t="shared" si="11"/>
        <v>26675.564971751417</v>
      </c>
      <c r="N360" s="85"/>
      <c r="O360" s="59"/>
      <c r="P360" s="108"/>
      <c r="Q360" s="55"/>
      <c r="R360" s="109">
        <v>0</v>
      </c>
      <c r="S360" s="55"/>
      <c r="T360" s="55"/>
      <c r="U360" s="116">
        <v>0</v>
      </c>
      <c r="V360" s="108"/>
      <c r="W360" s="55"/>
      <c r="X360" s="109">
        <v>0</v>
      </c>
      <c r="Y360" s="129" t="s">
        <v>85</v>
      </c>
      <c r="Z360" s="78">
        <v>7.0000000000000007E-2</v>
      </c>
    </row>
    <row r="361" spans="1:26" ht="27" customHeight="1">
      <c r="A361" s="32" t="s">
        <v>72</v>
      </c>
      <c r="B361" s="27">
        <v>357</v>
      </c>
      <c r="C361" s="73">
        <v>4</v>
      </c>
      <c r="D361" s="91">
        <v>1040003009265</v>
      </c>
      <c r="E361" s="32" t="s">
        <v>772</v>
      </c>
      <c r="F361" s="30" t="s">
        <v>773</v>
      </c>
      <c r="G361" s="14">
        <v>20</v>
      </c>
      <c r="H361" s="15">
        <v>4405648</v>
      </c>
      <c r="I361" s="16">
        <v>4446</v>
      </c>
      <c r="J361" s="14">
        <v>310</v>
      </c>
      <c r="K361" s="90">
        <f t="shared" si="10"/>
        <v>14.4</v>
      </c>
      <c r="L361" s="20">
        <v>12</v>
      </c>
      <c r="M361" s="58">
        <f t="shared" si="11"/>
        <v>25495.648148148146</v>
      </c>
      <c r="N361" s="85"/>
      <c r="O361" s="59"/>
      <c r="P361" s="108"/>
      <c r="Q361" s="55"/>
      <c r="R361" s="109">
        <v>0</v>
      </c>
      <c r="S361" s="55"/>
      <c r="T361" s="55"/>
      <c r="U361" s="116">
        <v>0</v>
      </c>
      <c r="V361" s="108"/>
      <c r="W361" s="55"/>
      <c r="X361" s="109">
        <v>0</v>
      </c>
      <c r="Y361" s="129"/>
      <c r="Z361" s="78">
        <v>0.19</v>
      </c>
    </row>
    <row r="362" spans="1:26" ht="27" customHeight="1">
      <c r="A362" s="32" t="s">
        <v>72</v>
      </c>
      <c r="B362" s="27">
        <v>358</v>
      </c>
      <c r="C362" s="73">
        <v>5</v>
      </c>
      <c r="D362" s="91">
        <v>5040005002248</v>
      </c>
      <c r="E362" s="32" t="s">
        <v>774</v>
      </c>
      <c r="F362" s="30" t="s">
        <v>775</v>
      </c>
      <c r="G362" s="14">
        <v>20</v>
      </c>
      <c r="H362" s="15">
        <v>8275152</v>
      </c>
      <c r="I362" s="16">
        <v>5981</v>
      </c>
      <c r="J362" s="14">
        <v>268</v>
      </c>
      <c r="K362" s="90">
        <f t="shared" si="10"/>
        <v>22.400000000000002</v>
      </c>
      <c r="L362" s="20">
        <v>12</v>
      </c>
      <c r="M362" s="58">
        <f t="shared" si="11"/>
        <v>30785.53571428571</v>
      </c>
      <c r="N362" s="85"/>
      <c r="O362" s="59"/>
      <c r="P362" s="108" t="s">
        <v>85</v>
      </c>
      <c r="Q362" s="55"/>
      <c r="R362" s="109">
        <v>0.16</v>
      </c>
      <c r="S362" s="55"/>
      <c r="T362" s="55"/>
      <c r="U362" s="116">
        <v>0</v>
      </c>
      <c r="V362" s="108"/>
      <c r="W362" s="55"/>
      <c r="X362" s="109">
        <v>0</v>
      </c>
      <c r="Y362" s="129"/>
      <c r="Z362" s="78">
        <v>0</v>
      </c>
    </row>
    <row r="363" spans="1:26" ht="27" customHeight="1">
      <c r="A363" s="32" t="s">
        <v>72</v>
      </c>
      <c r="B363" s="27">
        <v>359</v>
      </c>
      <c r="C363" s="73">
        <v>4</v>
      </c>
      <c r="D363" s="91">
        <v>4040001108413</v>
      </c>
      <c r="E363" s="32" t="s">
        <v>776</v>
      </c>
      <c r="F363" s="30" t="s">
        <v>777</v>
      </c>
      <c r="G363" s="14">
        <v>20</v>
      </c>
      <c r="H363" s="15">
        <v>3180729</v>
      </c>
      <c r="I363" s="16">
        <v>3825</v>
      </c>
      <c r="J363" s="14">
        <v>240</v>
      </c>
      <c r="K363" s="90">
        <f t="shared" si="10"/>
        <v>16</v>
      </c>
      <c r="L363" s="20">
        <v>12</v>
      </c>
      <c r="M363" s="58">
        <f t="shared" si="11"/>
        <v>16566.296875</v>
      </c>
      <c r="N363" s="85"/>
      <c r="O363" s="59"/>
      <c r="P363" s="108"/>
      <c r="Q363" s="55"/>
      <c r="R363" s="109">
        <v>0</v>
      </c>
      <c r="S363" s="55"/>
      <c r="T363" s="55"/>
      <c r="U363" s="116">
        <v>0</v>
      </c>
      <c r="V363" s="108"/>
      <c r="W363" s="55"/>
      <c r="X363" s="109">
        <v>0</v>
      </c>
      <c r="Y363" s="129" t="s">
        <v>85</v>
      </c>
      <c r="Z363" s="78">
        <v>0.17</v>
      </c>
    </row>
    <row r="364" spans="1:26" ht="27" customHeight="1">
      <c r="A364" s="32" t="s">
        <v>72</v>
      </c>
      <c r="B364" s="27">
        <v>360</v>
      </c>
      <c r="C364" s="73">
        <v>2</v>
      </c>
      <c r="D364" s="91">
        <v>9040005001725</v>
      </c>
      <c r="E364" s="32" t="s">
        <v>778</v>
      </c>
      <c r="F364" s="30" t="s">
        <v>779</v>
      </c>
      <c r="G364" s="14">
        <v>20</v>
      </c>
      <c r="H364" s="15">
        <v>1017009</v>
      </c>
      <c r="I364" s="16">
        <v>3459</v>
      </c>
      <c r="J364" s="14">
        <v>255</v>
      </c>
      <c r="K364" s="90">
        <f t="shared" si="10"/>
        <v>13.6</v>
      </c>
      <c r="L364" s="20">
        <v>12</v>
      </c>
      <c r="M364" s="58">
        <f t="shared" si="11"/>
        <v>6231.6727941176468</v>
      </c>
      <c r="N364" s="85"/>
      <c r="O364" s="59"/>
      <c r="P364" s="108"/>
      <c r="Q364" s="55"/>
      <c r="R364" s="109">
        <v>0</v>
      </c>
      <c r="S364" s="55"/>
      <c r="T364" s="55"/>
      <c r="U364" s="116">
        <v>0</v>
      </c>
      <c r="V364" s="108"/>
      <c r="W364" s="55"/>
      <c r="X364" s="109">
        <v>0</v>
      </c>
      <c r="Y364" s="129"/>
      <c r="Z364" s="78">
        <v>0</v>
      </c>
    </row>
    <row r="365" spans="1:26" ht="27" customHeight="1">
      <c r="A365" s="32" t="s">
        <v>72</v>
      </c>
      <c r="B365" s="27">
        <v>361</v>
      </c>
      <c r="C365" s="73">
        <v>2</v>
      </c>
      <c r="D365" s="91">
        <v>3040005001540</v>
      </c>
      <c r="E365" s="32" t="s">
        <v>780</v>
      </c>
      <c r="F365" s="30" t="s">
        <v>781</v>
      </c>
      <c r="G365" s="14">
        <v>20</v>
      </c>
      <c r="H365" s="15">
        <v>1226831</v>
      </c>
      <c r="I365" s="16">
        <v>2798</v>
      </c>
      <c r="J365" s="14">
        <v>257</v>
      </c>
      <c r="K365" s="90">
        <f t="shared" si="10"/>
        <v>10.9</v>
      </c>
      <c r="L365" s="20">
        <v>12</v>
      </c>
      <c r="M365" s="58">
        <f t="shared" si="11"/>
        <v>9379.4418960244639</v>
      </c>
      <c r="N365" s="85"/>
      <c r="O365" s="59"/>
      <c r="P365" s="108"/>
      <c r="Q365" s="55"/>
      <c r="R365" s="109">
        <v>0</v>
      </c>
      <c r="S365" s="55"/>
      <c r="T365" s="55"/>
      <c r="U365" s="116">
        <v>0</v>
      </c>
      <c r="V365" s="108"/>
      <c r="W365" s="55"/>
      <c r="X365" s="109">
        <v>0</v>
      </c>
      <c r="Y365" s="129"/>
      <c r="Z365" s="78">
        <v>0</v>
      </c>
    </row>
    <row r="366" spans="1:26" ht="27" customHeight="1">
      <c r="A366" s="32" t="s">
        <v>72</v>
      </c>
      <c r="B366" s="27">
        <v>362</v>
      </c>
      <c r="C366" s="73">
        <v>2</v>
      </c>
      <c r="D366" s="91">
        <v>3040005001953</v>
      </c>
      <c r="E366" s="32" t="s">
        <v>782</v>
      </c>
      <c r="F366" s="30" t="s">
        <v>783</v>
      </c>
      <c r="G366" s="14">
        <v>30</v>
      </c>
      <c r="H366" s="15">
        <v>6352650</v>
      </c>
      <c r="I366" s="16">
        <v>4822</v>
      </c>
      <c r="J366" s="14">
        <v>245</v>
      </c>
      <c r="K366" s="90">
        <f t="shared" si="10"/>
        <v>19.700000000000003</v>
      </c>
      <c r="L366" s="20">
        <v>12</v>
      </c>
      <c r="M366" s="58">
        <f t="shared" si="11"/>
        <v>26872.461928934004</v>
      </c>
      <c r="N366" s="85"/>
      <c r="O366" s="59"/>
      <c r="P366" s="108"/>
      <c r="Q366" s="55"/>
      <c r="R366" s="109">
        <v>0</v>
      </c>
      <c r="S366" s="55"/>
      <c r="T366" s="55"/>
      <c r="U366" s="116">
        <v>0</v>
      </c>
      <c r="V366" s="108"/>
      <c r="W366" s="55"/>
      <c r="X366" s="109">
        <v>0</v>
      </c>
      <c r="Y366" s="129"/>
      <c r="Z366" s="78">
        <v>0</v>
      </c>
    </row>
    <row r="367" spans="1:26" ht="27" customHeight="1">
      <c r="A367" s="32" t="s">
        <v>72</v>
      </c>
      <c r="B367" s="27">
        <v>363</v>
      </c>
      <c r="C367" s="73">
        <v>6</v>
      </c>
      <c r="D367" s="91">
        <v>6040001112297</v>
      </c>
      <c r="E367" s="32" t="s">
        <v>784</v>
      </c>
      <c r="F367" s="30" t="s">
        <v>785</v>
      </c>
      <c r="G367" s="14">
        <v>20</v>
      </c>
      <c r="H367" s="15">
        <v>3340763</v>
      </c>
      <c r="I367" s="16">
        <v>4424</v>
      </c>
      <c r="J367" s="14">
        <v>240</v>
      </c>
      <c r="K367" s="90">
        <f t="shared" si="10"/>
        <v>18.5</v>
      </c>
      <c r="L367" s="20">
        <v>12</v>
      </c>
      <c r="M367" s="58">
        <f t="shared" si="11"/>
        <v>15048.481981981982</v>
      </c>
      <c r="N367" s="85"/>
      <c r="O367" s="59"/>
      <c r="P367" s="108"/>
      <c r="Q367" s="55"/>
      <c r="R367" s="109">
        <v>0</v>
      </c>
      <c r="S367" s="55"/>
      <c r="T367" s="55"/>
      <c r="U367" s="116">
        <v>0</v>
      </c>
      <c r="V367" s="108"/>
      <c r="W367" s="55"/>
      <c r="X367" s="109">
        <v>0</v>
      </c>
      <c r="Y367" s="129" t="s">
        <v>85</v>
      </c>
      <c r="Z367" s="78">
        <v>0.33</v>
      </c>
    </row>
    <row r="368" spans="1:26" ht="27" customHeight="1">
      <c r="A368" s="32" t="s">
        <v>72</v>
      </c>
      <c r="B368" s="27">
        <v>364</v>
      </c>
      <c r="C368" s="73">
        <v>2</v>
      </c>
      <c r="D368" s="91">
        <v>8040005001536</v>
      </c>
      <c r="E368" s="32" t="s">
        <v>786</v>
      </c>
      <c r="F368" s="30" t="s">
        <v>787</v>
      </c>
      <c r="G368" s="14">
        <v>20</v>
      </c>
      <c r="H368" s="15">
        <v>2352051</v>
      </c>
      <c r="I368" s="16">
        <v>4713</v>
      </c>
      <c r="J368" s="14">
        <v>252</v>
      </c>
      <c r="K368" s="90">
        <f t="shared" si="10"/>
        <v>18.8</v>
      </c>
      <c r="L368" s="20">
        <v>12</v>
      </c>
      <c r="M368" s="58">
        <f t="shared" si="11"/>
        <v>10425.757978723404</v>
      </c>
      <c r="N368" s="85"/>
      <c r="O368" s="59"/>
      <c r="P368" s="108"/>
      <c r="Q368" s="55"/>
      <c r="R368" s="109">
        <v>0</v>
      </c>
      <c r="S368" s="55"/>
      <c r="T368" s="55"/>
      <c r="U368" s="116">
        <v>0</v>
      </c>
      <c r="V368" s="108"/>
      <c r="W368" s="55"/>
      <c r="X368" s="109">
        <v>0</v>
      </c>
      <c r="Y368" s="129"/>
      <c r="Z368" s="78">
        <v>0</v>
      </c>
    </row>
    <row r="369" spans="1:26" ht="27" customHeight="1">
      <c r="A369" s="32" t="s">
        <v>72</v>
      </c>
      <c r="B369" s="27">
        <v>365</v>
      </c>
      <c r="C369" s="73">
        <v>2</v>
      </c>
      <c r="D369" s="91">
        <v>7040005001958</v>
      </c>
      <c r="E369" s="32" t="s">
        <v>788</v>
      </c>
      <c r="F369" s="30" t="s">
        <v>387</v>
      </c>
      <c r="G369" s="14">
        <v>15</v>
      </c>
      <c r="H369" s="15">
        <v>4322700</v>
      </c>
      <c r="I369" s="16">
        <v>3456</v>
      </c>
      <c r="J369" s="14">
        <v>241</v>
      </c>
      <c r="K369" s="90">
        <f t="shared" si="10"/>
        <v>14.4</v>
      </c>
      <c r="L369" s="20">
        <v>12</v>
      </c>
      <c r="M369" s="58">
        <f t="shared" si="11"/>
        <v>25015.625</v>
      </c>
      <c r="N369" s="85"/>
      <c r="O369" s="59"/>
      <c r="P369" s="108"/>
      <c r="Q369" s="55"/>
      <c r="R369" s="109">
        <v>0</v>
      </c>
      <c r="S369" s="55"/>
      <c r="T369" s="55"/>
      <c r="U369" s="116">
        <v>0</v>
      </c>
      <c r="V369" s="108"/>
      <c r="W369" s="55"/>
      <c r="X369" s="109">
        <v>0</v>
      </c>
      <c r="Y369" s="129"/>
      <c r="Z369" s="78">
        <v>0</v>
      </c>
    </row>
    <row r="370" spans="1:26" ht="27" customHeight="1">
      <c r="A370" s="32" t="s">
        <v>72</v>
      </c>
      <c r="B370" s="27">
        <v>366</v>
      </c>
      <c r="C370" s="73">
        <v>2</v>
      </c>
      <c r="D370" s="91">
        <v>5040005001984</v>
      </c>
      <c r="E370" s="32" t="s">
        <v>789</v>
      </c>
      <c r="F370" s="30" t="s">
        <v>790</v>
      </c>
      <c r="G370" s="14">
        <v>11</v>
      </c>
      <c r="H370" s="15">
        <v>2052368</v>
      </c>
      <c r="I370" s="16">
        <v>2617</v>
      </c>
      <c r="J370" s="14">
        <v>313</v>
      </c>
      <c r="K370" s="90">
        <f t="shared" si="10"/>
        <v>8.4</v>
      </c>
      <c r="L370" s="20">
        <v>12</v>
      </c>
      <c r="M370" s="58">
        <f t="shared" si="11"/>
        <v>20360.79365079365</v>
      </c>
      <c r="N370" s="85"/>
      <c r="O370" s="59"/>
      <c r="P370" s="108"/>
      <c r="Q370" s="55"/>
      <c r="R370" s="109">
        <v>0</v>
      </c>
      <c r="S370" s="55"/>
      <c r="T370" s="55"/>
      <c r="U370" s="116">
        <v>0</v>
      </c>
      <c r="V370" s="108"/>
      <c r="W370" s="55"/>
      <c r="X370" s="109">
        <v>0</v>
      </c>
      <c r="Y370" s="129" t="s">
        <v>85</v>
      </c>
      <c r="Z370" s="78">
        <v>0.1</v>
      </c>
    </row>
    <row r="371" spans="1:26" ht="27" customHeight="1">
      <c r="A371" s="32" t="s">
        <v>72</v>
      </c>
      <c r="B371" s="27">
        <v>367</v>
      </c>
      <c r="C371" s="73">
        <v>2</v>
      </c>
      <c r="D371" s="91">
        <v>2040005020228</v>
      </c>
      <c r="E371" s="32" t="s">
        <v>791</v>
      </c>
      <c r="F371" s="30" t="s">
        <v>792</v>
      </c>
      <c r="G371" s="14">
        <v>10</v>
      </c>
      <c r="H371" s="15">
        <v>3007774</v>
      </c>
      <c r="I371" s="16">
        <v>2208</v>
      </c>
      <c r="J371" s="14">
        <v>269</v>
      </c>
      <c r="K371" s="90">
        <f t="shared" si="10"/>
        <v>8.2999999999999989</v>
      </c>
      <c r="L371" s="20">
        <v>12</v>
      </c>
      <c r="M371" s="58">
        <f t="shared" si="11"/>
        <v>30198.53413654619</v>
      </c>
      <c r="N371" s="85"/>
      <c r="O371" s="59"/>
      <c r="P371" s="108"/>
      <c r="Q371" s="55"/>
      <c r="R371" s="109">
        <v>0</v>
      </c>
      <c r="S371" s="55"/>
      <c r="T371" s="55"/>
      <c r="U371" s="116">
        <v>0</v>
      </c>
      <c r="V371" s="108"/>
      <c r="W371" s="55"/>
      <c r="X371" s="109">
        <v>0</v>
      </c>
      <c r="Y371" s="129"/>
      <c r="Z371" s="78">
        <v>0</v>
      </c>
    </row>
    <row r="372" spans="1:26" ht="27" customHeight="1">
      <c r="A372" s="32" t="s">
        <v>72</v>
      </c>
      <c r="B372" s="27">
        <v>368</v>
      </c>
      <c r="C372" s="73">
        <v>2</v>
      </c>
      <c r="D372" s="91">
        <v>3040005001524</v>
      </c>
      <c r="E372" s="32" t="s">
        <v>793</v>
      </c>
      <c r="F372" s="30" t="s">
        <v>794</v>
      </c>
      <c r="G372" s="14">
        <v>20</v>
      </c>
      <c r="H372" s="15">
        <v>566884</v>
      </c>
      <c r="I372" s="16">
        <v>3951</v>
      </c>
      <c r="J372" s="14">
        <v>269</v>
      </c>
      <c r="K372" s="90">
        <f t="shared" si="10"/>
        <v>14.7</v>
      </c>
      <c r="L372" s="20">
        <v>12</v>
      </c>
      <c r="M372" s="58">
        <f t="shared" si="11"/>
        <v>3213.6281179138327</v>
      </c>
      <c r="N372" s="85"/>
      <c r="O372" s="59"/>
      <c r="P372" s="108"/>
      <c r="Q372" s="55"/>
      <c r="R372" s="109">
        <v>0</v>
      </c>
      <c r="S372" s="55"/>
      <c r="T372" s="55"/>
      <c r="U372" s="116">
        <v>0</v>
      </c>
      <c r="V372" s="108"/>
      <c r="W372" s="55"/>
      <c r="X372" s="109">
        <v>0</v>
      </c>
      <c r="Y372" s="129"/>
      <c r="Z372" s="78">
        <v>0</v>
      </c>
    </row>
    <row r="373" spans="1:26" ht="27" customHeight="1">
      <c r="A373" s="32" t="s">
        <v>72</v>
      </c>
      <c r="B373" s="27">
        <v>369</v>
      </c>
      <c r="C373" s="73">
        <v>2</v>
      </c>
      <c r="D373" s="91">
        <v>5040005001695</v>
      </c>
      <c r="E373" s="32" t="s">
        <v>795</v>
      </c>
      <c r="F373" s="30" t="s">
        <v>796</v>
      </c>
      <c r="G373" s="14">
        <v>20</v>
      </c>
      <c r="H373" s="15">
        <v>2196360</v>
      </c>
      <c r="I373" s="16">
        <v>3061</v>
      </c>
      <c r="J373" s="14">
        <v>258</v>
      </c>
      <c r="K373" s="90">
        <f t="shared" si="10"/>
        <v>11.9</v>
      </c>
      <c r="L373" s="20">
        <v>12</v>
      </c>
      <c r="M373" s="58">
        <f t="shared" si="11"/>
        <v>15380.672268907561</v>
      </c>
      <c r="N373" s="85"/>
      <c r="O373" s="59"/>
      <c r="P373" s="108"/>
      <c r="Q373" s="55"/>
      <c r="R373" s="109">
        <v>0</v>
      </c>
      <c r="S373" s="55"/>
      <c r="T373" s="55"/>
      <c r="U373" s="116">
        <v>0</v>
      </c>
      <c r="V373" s="108"/>
      <c r="W373" s="55"/>
      <c r="X373" s="109">
        <v>0</v>
      </c>
      <c r="Y373" s="129"/>
      <c r="Z373" s="78">
        <v>0</v>
      </c>
    </row>
    <row r="374" spans="1:26" ht="27" customHeight="1">
      <c r="A374" s="32" t="s">
        <v>72</v>
      </c>
      <c r="B374" s="27">
        <v>370</v>
      </c>
      <c r="C374" s="73">
        <v>2</v>
      </c>
      <c r="D374" s="91">
        <v>8040005001536</v>
      </c>
      <c r="E374" s="32" t="s">
        <v>786</v>
      </c>
      <c r="F374" s="30" t="s">
        <v>797</v>
      </c>
      <c r="G374" s="14">
        <v>50</v>
      </c>
      <c r="H374" s="15">
        <v>5664236</v>
      </c>
      <c r="I374" s="16">
        <v>11478</v>
      </c>
      <c r="J374" s="14">
        <v>256</v>
      </c>
      <c r="K374" s="90">
        <f t="shared" si="10"/>
        <v>44.9</v>
      </c>
      <c r="L374" s="20">
        <v>12</v>
      </c>
      <c r="M374" s="58">
        <f t="shared" si="11"/>
        <v>10512.687453600594</v>
      </c>
      <c r="N374" s="85"/>
      <c r="O374" s="59"/>
      <c r="P374" s="108" t="s">
        <v>85</v>
      </c>
      <c r="Q374" s="55"/>
      <c r="R374" s="109">
        <v>0.03</v>
      </c>
      <c r="S374" s="55"/>
      <c r="T374" s="55"/>
      <c r="U374" s="116">
        <v>0</v>
      </c>
      <c r="V374" s="108"/>
      <c r="W374" s="55"/>
      <c r="X374" s="109">
        <v>0</v>
      </c>
      <c r="Y374" s="129"/>
      <c r="Z374" s="78">
        <v>0</v>
      </c>
    </row>
    <row r="375" spans="1:26" ht="27" customHeight="1">
      <c r="A375" s="32" t="s">
        <v>72</v>
      </c>
      <c r="B375" s="27">
        <v>371</v>
      </c>
      <c r="C375" s="73">
        <v>2</v>
      </c>
      <c r="D375" s="91">
        <v>5040005001084</v>
      </c>
      <c r="E375" s="32" t="s">
        <v>798</v>
      </c>
      <c r="F375" s="30" t="s">
        <v>799</v>
      </c>
      <c r="G375" s="14">
        <v>16</v>
      </c>
      <c r="H375" s="15">
        <v>3182735</v>
      </c>
      <c r="I375" s="16">
        <v>2757</v>
      </c>
      <c r="J375" s="14">
        <v>261</v>
      </c>
      <c r="K375" s="90">
        <f t="shared" si="10"/>
        <v>10.6</v>
      </c>
      <c r="L375" s="20">
        <v>12</v>
      </c>
      <c r="M375" s="58">
        <f t="shared" si="11"/>
        <v>25021.501572327044</v>
      </c>
      <c r="N375" s="85"/>
      <c r="O375" s="59"/>
      <c r="P375" s="108"/>
      <c r="Q375" s="55"/>
      <c r="R375" s="109">
        <v>0</v>
      </c>
      <c r="S375" s="55"/>
      <c r="T375" s="55"/>
      <c r="U375" s="116">
        <v>0</v>
      </c>
      <c r="V375" s="108"/>
      <c r="W375" s="55"/>
      <c r="X375" s="109">
        <v>0</v>
      </c>
      <c r="Y375" s="129"/>
      <c r="Z375" s="78">
        <v>0</v>
      </c>
    </row>
    <row r="376" spans="1:26" ht="27" customHeight="1">
      <c r="A376" s="32" t="s">
        <v>72</v>
      </c>
      <c r="B376" s="27">
        <v>372</v>
      </c>
      <c r="C376" s="73">
        <v>2</v>
      </c>
      <c r="D376" s="91">
        <v>1040005001831</v>
      </c>
      <c r="E376" s="32" t="s">
        <v>800</v>
      </c>
      <c r="F376" s="30" t="s">
        <v>801</v>
      </c>
      <c r="G376" s="14">
        <v>20</v>
      </c>
      <c r="H376" s="15">
        <v>3062135</v>
      </c>
      <c r="I376" s="16">
        <v>4106</v>
      </c>
      <c r="J376" s="14">
        <v>243</v>
      </c>
      <c r="K376" s="90">
        <f t="shared" si="10"/>
        <v>16.900000000000002</v>
      </c>
      <c r="L376" s="20">
        <v>12</v>
      </c>
      <c r="M376" s="58">
        <f t="shared" si="11"/>
        <v>15099.285009861931</v>
      </c>
      <c r="N376" s="85"/>
      <c r="O376" s="59"/>
      <c r="P376" s="108"/>
      <c r="Q376" s="55"/>
      <c r="R376" s="109">
        <v>0</v>
      </c>
      <c r="S376" s="55"/>
      <c r="T376" s="55"/>
      <c r="U376" s="116">
        <v>0</v>
      </c>
      <c r="V376" s="108"/>
      <c r="W376" s="55"/>
      <c r="X376" s="109">
        <v>0</v>
      </c>
      <c r="Y376" s="129" t="s">
        <v>85</v>
      </c>
      <c r="Z376" s="78">
        <v>0.03</v>
      </c>
    </row>
    <row r="377" spans="1:26" ht="27" customHeight="1">
      <c r="A377" s="32" t="s">
        <v>72</v>
      </c>
      <c r="B377" s="27">
        <v>373</v>
      </c>
      <c r="C377" s="73">
        <v>2</v>
      </c>
      <c r="D377" s="91">
        <v>6040005001991</v>
      </c>
      <c r="E377" s="32" t="s">
        <v>802</v>
      </c>
      <c r="F377" s="30" t="s">
        <v>803</v>
      </c>
      <c r="G377" s="14">
        <v>14</v>
      </c>
      <c r="H377" s="15">
        <v>1333023</v>
      </c>
      <c r="I377" s="16">
        <v>2857</v>
      </c>
      <c r="J377" s="14">
        <v>269</v>
      </c>
      <c r="K377" s="90">
        <f t="shared" si="10"/>
        <v>10.7</v>
      </c>
      <c r="L377" s="20">
        <v>12</v>
      </c>
      <c r="M377" s="58">
        <f t="shared" si="11"/>
        <v>10381.799065420562</v>
      </c>
      <c r="N377" s="85"/>
      <c r="O377" s="59"/>
      <c r="P377" s="108"/>
      <c r="Q377" s="55"/>
      <c r="R377" s="109">
        <v>0</v>
      </c>
      <c r="S377" s="55"/>
      <c r="T377" s="55"/>
      <c r="U377" s="116">
        <v>0</v>
      </c>
      <c r="V377" s="108"/>
      <c r="W377" s="55"/>
      <c r="X377" s="109">
        <v>0</v>
      </c>
      <c r="Y377" s="129"/>
      <c r="Z377" s="78">
        <v>0</v>
      </c>
    </row>
    <row r="378" spans="1:26" ht="27" customHeight="1">
      <c r="A378" s="32" t="s">
        <v>72</v>
      </c>
      <c r="B378" s="27">
        <v>374</v>
      </c>
      <c r="C378" s="73">
        <v>4</v>
      </c>
      <c r="D378" s="91">
        <v>9040003006916</v>
      </c>
      <c r="E378" s="32" t="s">
        <v>804</v>
      </c>
      <c r="F378" s="30" t="s">
        <v>805</v>
      </c>
      <c r="G378" s="14">
        <v>14</v>
      </c>
      <c r="H378" s="15">
        <v>1679723</v>
      </c>
      <c r="I378" s="16">
        <v>2813</v>
      </c>
      <c r="J378" s="14">
        <v>220</v>
      </c>
      <c r="K378" s="90">
        <f t="shared" si="10"/>
        <v>12.799999999999999</v>
      </c>
      <c r="L378" s="20">
        <v>12</v>
      </c>
      <c r="M378" s="58">
        <f t="shared" si="11"/>
        <v>10935.696614583334</v>
      </c>
      <c r="N378" s="85"/>
      <c r="O378" s="59"/>
      <c r="P378" s="108"/>
      <c r="Q378" s="55"/>
      <c r="R378" s="109">
        <v>0</v>
      </c>
      <c r="S378" s="55"/>
      <c r="T378" s="55"/>
      <c r="U378" s="116">
        <v>0</v>
      </c>
      <c r="V378" s="108"/>
      <c r="W378" s="55"/>
      <c r="X378" s="109">
        <v>0</v>
      </c>
      <c r="Y378" s="129"/>
      <c r="Z378" s="78">
        <v>0</v>
      </c>
    </row>
    <row r="379" spans="1:26" ht="27" customHeight="1">
      <c r="A379" s="32" t="s">
        <v>72</v>
      </c>
      <c r="B379" s="27">
        <v>375</v>
      </c>
      <c r="C379" s="73">
        <v>2</v>
      </c>
      <c r="D379" s="91">
        <v>9040005001502</v>
      </c>
      <c r="E379" s="32" t="s">
        <v>806</v>
      </c>
      <c r="F379" s="30" t="s">
        <v>807</v>
      </c>
      <c r="G379" s="14">
        <v>18</v>
      </c>
      <c r="H379" s="15">
        <v>2224127</v>
      </c>
      <c r="I379" s="16">
        <v>4199</v>
      </c>
      <c r="J379" s="14">
        <v>256</v>
      </c>
      <c r="K379" s="90">
        <f t="shared" si="10"/>
        <v>16.5</v>
      </c>
      <c r="L379" s="20">
        <v>12</v>
      </c>
      <c r="M379" s="58">
        <f t="shared" si="11"/>
        <v>11232.964646464645</v>
      </c>
      <c r="N379" s="85"/>
      <c r="O379" s="59"/>
      <c r="P379" s="108" t="s">
        <v>85</v>
      </c>
      <c r="Q379" s="55"/>
      <c r="R379" s="109">
        <v>0.03</v>
      </c>
      <c r="S379" s="55"/>
      <c r="T379" s="55"/>
      <c r="U379" s="116">
        <v>0</v>
      </c>
      <c r="V379" s="108"/>
      <c r="W379" s="55"/>
      <c r="X379" s="109">
        <v>0</v>
      </c>
      <c r="Y379" s="129"/>
      <c r="Z379" s="78">
        <v>0</v>
      </c>
    </row>
    <row r="380" spans="1:26" ht="27" customHeight="1">
      <c r="A380" s="32" t="s">
        <v>72</v>
      </c>
      <c r="B380" s="27">
        <v>376</v>
      </c>
      <c r="C380" s="73">
        <v>2</v>
      </c>
      <c r="D380" s="91">
        <v>5040005010291</v>
      </c>
      <c r="E380" s="32" t="s">
        <v>394</v>
      </c>
      <c r="F380" s="30" t="s">
        <v>808</v>
      </c>
      <c r="G380" s="14">
        <v>34</v>
      </c>
      <c r="H380" s="15">
        <v>12325442</v>
      </c>
      <c r="I380" s="16">
        <v>9579</v>
      </c>
      <c r="J380" s="14">
        <v>253</v>
      </c>
      <c r="K380" s="90">
        <f t="shared" si="10"/>
        <v>37.9</v>
      </c>
      <c r="L380" s="20">
        <v>12</v>
      </c>
      <c r="M380" s="58">
        <f t="shared" si="11"/>
        <v>27100.795954265614</v>
      </c>
      <c r="N380" s="85"/>
      <c r="O380" s="59"/>
      <c r="P380" s="108"/>
      <c r="Q380" s="55"/>
      <c r="R380" s="109">
        <v>0</v>
      </c>
      <c r="S380" s="55"/>
      <c r="T380" s="55"/>
      <c r="U380" s="116">
        <v>0</v>
      </c>
      <c r="V380" s="108"/>
      <c r="W380" s="55"/>
      <c r="X380" s="109">
        <v>0</v>
      </c>
      <c r="Y380" s="129"/>
      <c r="Z380" s="78">
        <v>0</v>
      </c>
    </row>
    <row r="381" spans="1:26" ht="27" customHeight="1">
      <c r="A381" s="32" t="s">
        <v>72</v>
      </c>
      <c r="B381" s="27">
        <v>377</v>
      </c>
      <c r="C381" s="73">
        <v>4</v>
      </c>
      <c r="D381" s="91">
        <v>5122001037616</v>
      </c>
      <c r="E381" s="32" t="s">
        <v>809</v>
      </c>
      <c r="F381" s="30" t="s">
        <v>810</v>
      </c>
      <c r="G381" s="14">
        <v>20</v>
      </c>
      <c r="H381" s="15">
        <v>527422</v>
      </c>
      <c r="I381" s="16">
        <v>2518</v>
      </c>
      <c r="J381" s="14">
        <v>192</v>
      </c>
      <c r="K381" s="90">
        <f t="shared" si="10"/>
        <v>13.2</v>
      </c>
      <c r="L381" s="20">
        <v>9</v>
      </c>
      <c r="M381" s="58">
        <f t="shared" si="11"/>
        <v>4439.5791245791243</v>
      </c>
      <c r="N381" s="85" t="s">
        <v>85</v>
      </c>
      <c r="O381" s="59"/>
      <c r="P381" s="108"/>
      <c r="Q381" s="55"/>
      <c r="R381" s="109">
        <v>0</v>
      </c>
      <c r="S381" s="55"/>
      <c r="T381" s="55"/>
      <c r="U381" s="116">
        <v>0</v>
      </c>
      <c r="V381" s="108"/>
      <c r="W381" s="55"/>
      <c r="X381" s="109">
        <v>0</v>
      </c>
      <c r="Y381" s="129"/>
      <c r="Z381" s="78">
        <v>0</v>
      </c>
    </row>
    <row r="382" spans="1:26" ht="27" customHeight="1">
      <c r="A382" s="32" t="s">
        <v>72</v>
      </c>
      <c r="B382" s="27">
        <v>378</v>
      </c>
      <c r="C382" s="73">
        <v>5</v>
      </c>
      <c r="D382" s="91">
        <v>6040005010357</v>
      </c>
      <c r="E382" s="32" t="s">
        <v>811</v>
      </c>
      <c r="F382" s="30" t="s">
        <v>812</v>
      </c>
      <c r="G382" s="14">
        <v>20</v>
      </c>
      <c r="H382" s="15">
        <v>2573900</v>
      </c>
      <c r="I382" s="16">
        <v>4398</v>
      </c>
      <c r="J382" s="14">
        <v>241</v>
      </c>
      <c r="K382" s="90">
        <f t="shared" si="10"/>
        <v>18.3</v>
      </c>
      <c r="L382" s="20">
        <v>12</v>
      </c>
      <c r="M382" s="58">
        <f t="shared" si="11"/>
        <v>11720.856102003643</v>
      </c>
      <c r="N382" s="85"/>
      <c r="O382" s="59"/>
      <c r="P382" s="108"/>
      <c r="Q382" s="55"/>
      <c r="R382" s="109">
        <v>0</v>
      </c>
      <c r="S382" s="55"/>
      <c r="T382" s="55"/>
      <c r="U382" s="116">
        <v>0</v>
      </c>
      <c r="V382" s="108"/>
      <c r="W382" s="55"/>
      <c r="X382" s="109">
        <v>0</v>
      </c>
      <c r="Y382" s="129" t="s">
        <v>85</v>
      </c>
      <c r="Z382" s="78">
        <v>0.05</v>
      </c>
    </row>
    <row r="383" spans="1:26" ht="27" customHeight="1">
      <c r="A383" s="32" t="s">
        <v>72</v>
      </c>
      <c r="B383" s="27">
        <v>379</v>
      </c>
      <c r="C383" s="73">
        <v>2</v>
      </c>
      <c r="D383" s="91">
        <v>4040005001564</v>
      </c>
      <c r="E383" s="32" t="s">
        <v>813</v>
      </c>
      <c r="F383" s="30" t="s">
        <v>814</v>
      </c>
      <c r="G383" s="14">
        <v>20</v>
      </c>
      <c r="H383" s="15">
        <v>5255480</v>
      </c>
      <c r="I383" s="16">
        <v>5112</v>
      </c>
      <c r="J383" s="14">
        <v>294</v>
      </c>
      <c r="K383" s="90">
        <f t="shared" si="10"/>
        <v>17.400000000000002</v>
      </c>
      <c r="L383" s="20">
        <v>12</v>
      </c>
      <c r="M383" s="58">
        <f t="shared" si="11"/>
        <v>25169.92337164751</v>
      </c>
      <c r="N383" s="85"/>
      <c r="O383" s="59"/>
      <c r="P383" s="108"/>
      <c r="Q383" s="55"/>
      <c r="R383" s="109">
        <v>0</v>
      </c>
      <c r="S383" s="55"/>
      <c r="T383" s="55"/>
      <c r="U383" s="116">
        <v>0</v>
      </c>
      <c r="V383" s="108"/>
      <c r="W383" s="55"/>
      <c r="X383" s="109">
        <v>0</v>
      </c>
      <c r="Y383" s="129"/>
      <c r="Z383" s="78">
        <v>0</v>
      </c>
    </row>
    <row r="384" spans="1:26" ht="27" customHeight="1">
      <c r="A384" s="32" t="s">
        <v>72</v>
      </c>
      <c r="B384" s="27">
        <v>380</v>
      </c>
      <c r="C384" s="73">
        <v>4</v>
      </c>
      <c r="D384" s="91">
        <v>4010001139584</v>
      </c>
      <c r="E384" s="32" t="s">
        <v>815</v>
      </c>
      <c r="F384" s="30" t="s">
        <v>816</v>
      </c>
      <c r="G384" s="14">
        <v>20</v>
      </c>
      <c r="H384" s="15">
        <v>4895600</v>
      </c>
      <c r="I384" s="16">
        <v>6028</v>
      </c>
      <c r="J384" s="14">
        <v>310</v>
      </c>
      <c r="K384" s="90">
        <f t="shared" si="10"/>
        <v>19.5</v>
      </c>
      <c r="L384" s="20">
        <v>12</v>
      </c>
      <c r="M384" s="58">
        <f t="shared" si="11"/>
        <v>20921.36752136752</v>
      </c>
      <c r="N384" s="85"/>
      <c r="O384" s="59"/>
      <c r="P384" s="108"/>
      <c r="Q384" s="55"/>
      <c r="R384" s="109">
        <v>0</v>
      </c>
      <c r="S384" s="55"/>
      <c r="T384" s="55"/>
      <c r="U384" s="116">
        <v>0</v>
      </c>
      <c r="V384" s="108"/>
      <c r="W384" s="55"/>
      <c r="X384" s="109">
        <v>0</v>
      </c>
      <c r="Y384" s="129" t="s">
        <v>85</v>
      </c>
      <c r="Z384" s="78">
        <v>0.1</v>
      </c>
    </row>
    <row r="385" spans="1:26" ht="27" customHeight="1">
      <c r="A385" s="32" t="s">
        <v>72</v>
      </c>
      <c r="B385" s="27">
        <v>381</v>
      </c>
      <c r="C385" s="73">
        <v>4</v>
      </c>
      <c r="D385" s="91">
        <v>2040001013978</v>
      </c>
      <c r="E385" s="32" t="s">
        <v>817</v>
      </c>
      <c r="F385" s="30" t="s">
        <v>818</v>
      </c>
      <c r="G385" s="14">
        <v>10</v>
      </c>
      <c r="H385" s="15">
        <v>532870</v>
      </c>
      <c r="I385" s="16">
        <v>726</v>
      </c>
      <c r="J385" s="14">
        <v>240</v>
      </c>
      <c r="K385" s="90">
        <f t="shared" si="10"/>
        <v>3.1</v>
      </c>
      <c r="L385" s="20">
        <v>12</v>
      </c>
      <c r="M385" s="58">
        <f t="shared" si="11"/>
        <v>14324.462365591397</v>
      </c>
      <c r="N385" s="85"/>
      <c r="O385" s="59"/>
      <c r="P385" s="108"/>
      <c r="Q385" s="55"/>
      <c r="R385" s="109">
        <v>0</v>
      </c>
      <c r="S385" s="55"/>
      <c r="T385" s="55"/>
      <c r="U385" s="116">
        <v>0</v>
      </c>
      <c r="V385" s="108"/>
      <c r="W385" s="55"/>
      <c r="X385" s="109">
        <v>0</v>
      </c>
      <c r="Y385" s="129"/>
      <c r="Z385" s="78">
        <v>0</v>
      </c>
    </row>
    <row r="386" spans="1:26" ht="27" customHeight="1">
      <c r="A386" s="32" t="s">
        <v>72</v>
      </c>
      <c r="B386" s="27">
        <v>382</v>
      </c>
      <c r="C386" s="73">
        <v>5</v>
      </c>
      <c r="D386" s="91">
        <v>7040005001834</v>
      </c>
      <c r="E386" s="32" t="s">
        <v>819</v>
      </c>
      <c r="F386" s="30" t="s">
        <v>820</v>
      </c>
      <c r="G386" s="14">
        <v>20</v>
      </c>
      <c r="H386" s="15">
        <v>4616390</v>
      </c>
      <c r="I386" s="16">
        <v>4638</v>
      </c>
      <c r="J386" s="14">
        <v>242</v>
      </c>
      <c r="K386" s="90">
        <f t="shared" si="10"/>
        <v>19.200000000000003</v>
      </c>
      <c r="L386" s="20">
        <v>12</v>
      </c>
      <c r="M386" s="58">
        <f t="shared" si="11"/>
        <v>20036.414930555551</v>
      </c>
      <c r="N386" s="85"/>
      <c r="O386" s="59"/>
      <c r="P386" s="108"/>
      <c r="Q386" s="55"/>
      <c r="R386" s="109">
        <v>0</v>
      </c>
      <c r="S386" s="55"/>
      <c r="T386" s="55"/>
      <c r="U386" s="116">
        <v>0</v>
      </c>
      <c r="V386" s="108"/>
      <c r="W386" s="55"/>
      <c r="X386" s="109">
        <v>0</v>
      </c>
      <c r="Y386" s="129" t="s">
        <v>85</v>
      </c>
      <c r="Z386" s="78">
        <v>0.03</v>
      </c>
    </row>
    <row r="387" spans="1:26" ht="27" customHeight="1">
      <c r="A387" s="32" t="s">
        <v>72</v>
      </c>
      <c r="B387" s="27">
        <v>383</v>
      </c>
      <c r="C387" s="73">
        <v>4</v>
      </c>
      <c r="D387" s="91">
        <v>5040001103875</v>
      </c>
      <c r="E387" s="32" t="s">
        <v>821</v>
      </c>
      <c r="F387" s="30" t="s">
        <v>822</v>
      </c>
      <c r="G387" s="14">
        <v>20</v>
      </c>
      <c r="H387" s="15">
        <v>1781002</v>
      </c>
      <c r="I387" s="16">
        <v>2580</v>
      </c>
      <c r="J387" s="14">
        <v>241</v>
      </c>
      <c r="K387" s="90">
        <f t="shared" si="10"/>
        <v>10.799999999999999</v>
      </c>
      <c r="L387" s="20">
        <v>12</v>
      </c>
      <c r="M387" s="58">
        <f t="shared" si="11"/>
        <v>13742.299382716052</v>
      </c>
      <c r="N387" s="85"/>
      <c r="O387" s="59"/>
      <c r="P387" s="108"/>
      <c r="Q387" s="55"/>
      <c r="R387" s="109">
        <v>0</v>
      </c>
      <c r="S387" s="55"/>
      <c r="T387" s="55"/>
      <c r="U387" s="116">
        <v>0</v>
      </c>
      <c r="V387" s="108"/>
      <c r="W387" s="55"/>
      <c r="X387" s="109">
        <v>0</v>
      </c>
      <c r="Y387" s="129" t="s">
        <v>85</v>
      </c>
      <c r="Z387" s="78">
        <v>0.36</v>
      </c>
    </row>
    <row r="388" spans="1:26" ht="27" customHeight="1">
      <c r="A388" s="32" t="s">
        <v>72</v>
      </c>
      <c r="B388" s="27">
        <v>384</v>
      </c>
      <c r="C388" s="73">
        <v>4</v>
      </c>
      <c r="D388" s="91">
        <v>4010001139584</v>
      </c>
      <c r="E388" s="32" t="s">
        <v>815</v>
      </c>
      <c r="F388" s="30" t="s">
        <v>823</v>
      </c>
      <c r="G388" s="14">
        <v>20</v>
      </c>
      <c r="H388" s="15">
        <v>5001500</v>
      </c>
      <c r="I388" s="16">
        <v>6718</v>
      </c>
      <c r="J388" s="14">
        <v>310</v>
      </c>
      <c r="K388" s="90">
        <f t="shared" si="10"/>
        <v>21.700000000000003</v>
      </c>
      <c r="L388" s="20">
        <v>12</v>
      </c>
      <c r="M388" s="58">
        <f t="shared" si="11"/>
        <v>19206.989247311827</v>
      </c>
      <c r="N388" s="85"/>
      <c r="O388" s="59"/>
      <c r="P388" s="108"/>
      <c r="Q388" s="55"/>
      <c r="R388" s="109">
        <v>0</v>
      </c>
      <c r="S388" s="55"/>
      <c r="T388" s="55"/>
      <c r="U388" s="116">
        <v>0</v>
      </c>
      <c r="V388" s="108"/>
      <c r="W388" s="55"/>
      <c r="X388" s="109">
        <v>0</v>
      </c>
      <c r="Y388" s="129" t="s">
        <v>85</v>
      </c>
      <c r="Z388" s="78">
        <v>0.05</v>
      </c>
    </row>
    <row r="389" spans="1:26" ht="27" customHeight="1">
      <c r="A389" s="32" t="s">
        <v>72</v>
      </c>
      <c r="B389" s="27">
        <v>385</v>
      </c>
      <c r="C389" s="73">
        <v>2</v>
      </c>
      <c r="D389" s="91">
        <v>4040005001564</v>
      </c>
      <c r="E389" s="32" t="s">
        <v>813</v>
      </c>
      <c r="F389" s="30" t="s">
        <v>109</v>
      </c>
      <c r="G389" s="14">
        <v>10</v>
      </c>
      <c r="H389" s="15">
        <v>2561540</v>
      </c>
      <c r="I389" s="16">
        <v>2361</v>
      </c>
      <c r="J389" s="14">
        <v>280</v>
      </c>
      <c r="K389" s="90">
        <f t="shared" ref="K389:K452" si="12">ROUNDUP(I389/J389,1)</f>
        <v>8.5</v>
      </c>
      <c r="L389" s="20">
        <v>12</v>
      </c>
      <c r="M389" s="58">
        <f t="shared" ref="M389:M452" si="13">IF(AND(H389&gt;0,K389&gt;0,L389&gt;0),H389/K389/L389,0)</f>
        <v>25113.137254901962</v>
      </c>
      <c r="N389" s="85"/>
      <c r="O389" s="59"/>
      <c r="P389" s="108"/>
      <c r="Q389" s="55"/>
      <c r="R389" s="109">
        <v>0</v>
      </c>
      <c r="S389" s="55"/>
      <c r="T389" s="55"/>
      <c r="U389" s="116">
        <v>0</v>
      </c>
      <c r="V389" s="108"/>
      <c r="W389" s="55"/>
      <c r="X389" s="109">
        <v>0</v>
      </c>
      <c r="Y389" s="129"/>
      <c r="Z389" s="78">
        <v>0</v>
      </c>
    </row>
    <row r="390" spans="1:26" ht="27" customHeight="1">
      <c r="A390" s="32" t="s">
        <v>72</v>
      </c>
      <c r="B390" s="27">
        <v>386</v>
      </c>
      <c r="C390" s="73">
        <v>4</v>
      </c>
      <c r="D390" s="91">
        <v>8040001090608</v>
      </c>
      <c r="E390" s="32" t="s">
        <v>824</v>
      </c>
      <c r="F390" s="30" t="s">
        <v>825</v>
      </c>
      <c r="G390" s="14">
        <v>20</v>
      </c>
      <c r="H390" s="15">
        <v>3610169</v>
      </c>
      <c r="I390" s="16">
        <v>5001</v>
      </c>
      <c r="J390" s="14">
        <v>256</v>
      </c>
      <c r="K390" s="90">
        <f t="shared" si="12"/>
        <v>19.600000000000001</v>
      </c>
      <c r="L390" s="20">
        <v>12</v>
      </c>
      <c r="M390" s="58">
        <f t="shared" si="13"/>
        <v>15349.357993197278</v>
      </c>
      <c r="N390" s="85"/>
      <c r="O390" s="59"/>
      <c r="P390" s="108"/>
      <c r="Q390" s="55"/>
      <c r="R390" s="109">
        <v>0</v>
      </c>
      <c r="S390" s="55"/>
      <c r="T390" s="55"/>
      <c r="U390" s="116">
        <v>0</v>
      </c>
      <c r="V390" s="108"/>
      <c r="W390" s="55"/>
      <c r="X390" s="109">
        <v>0</v>
      </c>
      <c r="Y390" s="129"/>
      <c r="Z390" s="78">
        <v>0</v>
      </c>
    </row>
    <row r="391" spans="1:26" ht="27" customHeight="1">
      <c r="A391" s="32" t="s">
        <v>72</v>
      </c>
      <c r="B391" s="27">
        <v>387</v>
      </c>
      <c r="C391" s="73">
        <v>2</v>
      </c>
      <c r="D391" s="91">
        <v>2040005002135</v>
      </c>
      <c r="E391" s="32" t="s">
        <v>826</v>
      </c>
      <c r="F391" s="30" t="s">
        <v>827</v>
      </c>
      <c r="G391" s="14">
        <v>20</v>
      </c>
      <c r="H391" s="15">
        <v>2740951</v>
      </c>
      <c r="I391" s="16">
        <v>3054</v>
      </c>
      <c r="J391" s="14">
        <v>245</v>
      </c>
      <c r="K391" s="90">
        <f t="shared" si="12"/>
        <v>12.5</v>
      </c>
      <c r="L391" s="20">
        <v>12</v>
      </c>
      <c r="M391" s="58">
        <f t="shared" si="13"/>
        <v>18273.006666666664</v>
      </c>
      <c r="N391" s="85"/>
      <c r="O391" s="59"/>
      <c r="P391" s="108" t="s">
        <v>85</v>
      </c>
      <c r="Q391" s="55"/>
      <c r="R391" s="109">
        <v>0.06</v>
      </c>
      <c r="S391" s="55"/>
      <c r="T391" s="55"/>
      <c r="U391" s="116">
        <v>0</v>
      </c>
      <c r="V391" s="108"/>
      <c r="W391" s="55"/>
      <c r="X391" s="109">
        <v>0</v>
      </c>
      <c r="Y391" s="129"/>
      <c r="Z391" s="78">
        <v>0</v>
      </c>
    </row>
    <row r="392" spans="1:26" ht="27" customHeight="1">
      <c r="A392" s="32" t="s">
        <v>72</v>
      </c>
      <c r="B392" s="27">
        <v>388</v>
      </c>
      <c r="C392" s="73">
        <v>4</v>
      </c>
      <c r="D392" s="91">
        <v>5040001112793</v>
      </c>
      <c r="E392" s="32" t="s">
        <v>828</v>
      </c>
      <c r="F392" s="30" t="s">
        <v>829</v>
      </c>
      <c r="G392" s="14">
        <v>20</v>
      </c>
      <c r="H392" s="15">
        <v>1532110</v>
      </c>
      <c r="I392" s="16">
        <v>1803</v>
      </c>
      <c r="J392" s="14">
        <v>262</v>
      </c>
      <c r="K392" s="90">
        <f t="shared" si="12"/>
        <v>6.8999999999999995</v>
      </c>
      <c r="L392" s="20">
        <v>12</v>
      </c>
      <c r="M392" s="58">
        <f t="shared" si="13"/>
        <v>18503.743961352659</v>
      </c>
      <c r="N392" s="85"/>
      <c r="O392" s="59"/>
      <c r="P392" s="108"/>
      <c r="Q392" s="55"/>
      <c r="R392" s="109">
        <v>0</v>
      </c>
      <c r="S392" s="55"/>
      <c r="T392" s="55"/>
      <c r="U392" s="116">
        <v>0</v>
      </c>
      <c r="V392" s="108"/>
      <c r="W392" s="55"/>
      <c r="X392" s="109">
        <v>0</v>
      </c>
      <c r="Y392" s="129"/>
      <c r="Z392" s="78">
        <v>0</v>
      </c>
    </row>
    <row r="393" spans="1:26" ht="27" customHeight="1">
      <c r="A393" s="32" t="s">
        <v>72</v>
      </c>
      <c r="B393" s="27">
        <v>389</v>
      </c>
      <c r="C393" s="73">
        <v>2</v>
      </c>
      <c r="D393" s="91">
        <v>8040005001536</v>
      </c>
      <c r="E393" s="32" t="s">
        <v>786</v>
      </c>
      <c r="F393" s="30" t="s">
        <v>830</v>
      </c>
      <c r="G393" s="14">
        <v>20</v>
      </c>
      <c r="H393" s="15">
        <v>3037944</v>
      </c>
      <c r="I393" s="16">
        <v>3015</v>
      </c>
      <c r="J393" s="14">
        <v>251</v>
      </c>
      <c r="K393" s="90">
        <f t="shared" si="12"/>
        <v>12.1</v>
      </c>
      <c r="L393" s="20">
        <v>12</v>
      </c>
      <c r="M393" s="58">
        <f t="shared" si="13"/>
        <v>20922.479338842975</v>
      </c>
      <c r="N393" s="85"/>
      <c r="O393" s="59"/>
      <c r="P393" s="108" t="s">
        <v>85</v>
      </c>
      <c r="Q393" s="55"/>
      <c r="R393" s="109">
        <v>0.75</v>
      </c>
      <c r="S393" s="55"/>
      <c r="T393" s="55"/>
      <c r="U393" s="116">
        <v>0</v>
      </c>
      <c r="V393" s="108"/>
      <c r="W393" s="55"/>
      <c r="X393" s="109">
        <v>0</v>
      </c>
      <c r="Y393" s="129"/>
      <c r="Z393" s="78">
        <v>0</v>
      </c>
    </row>
    <row r="394" spans="1:26" ht="27" customHeight="1">
      <c r="A394" s="32" t="s">
        <v>72</v>
      </c>
      <c r="B394" s="27">
        <v>390</v>
      </c>
      <c r="C394" s="73">
        <v>2</v>
      </c>
      <c r="D394" s="91">
        <v>7040005001636</v>
      </c>
      <c r="E394" s="32" t="s">
        <v>831</v>
      </c>
      <c r="F394" s="30" t="s">
        <v>832</v>
      </c>
      <c r="G394" s="14">
        <v>20</v>
      </c>
      <c r="H394" s="15">
        <v>1061045</v>
      </c>
      <c r="I394" s="16">
        <v>3604</v>
      </c>
      <c r="J394" s="14">
        <v>243</v>
      </c>
      <c r="K394" s="90">
        <f t="shared" si="12"/>
        <v>14.9</v>
      </c>
      <c r="L394" s="20">
        <v>12</v>
      </c>
      <c r="M394" s="58">
        <f t="shared" si="13"/>
        <v>5934.2561521252792</v>
      </c>
      <c r="N394" s="85"/>
      <c r="O394" s="59"/>
      <c r="P394" s="108"/>
      <c r="Q394" s="55"/>
      <c r="R394" s="109">
        <v>0</v>
      </c>
      <c r="S394" s="55"/>
      <c r="T394" s="55"/>
      <c r="U394" s="116">
        <v>0</v>
      </c>
      <c r="V394" s="108"/>
      <c r="W394" s="55"/>
      <c r="X394" s="109">
        <v>0</v>
      </c>
      <c r="Y394" s="129"/>
      <c r="Z394" s="78">
        <v>0</v>
      </c>
    </row>
    <row r="395" spans="1:26" ht="27" customHeight="1">
      <c r="A395" s="32" t="s">
        <v>72</v>
      </c>
      <c r="B395" s="27">
        <v>391</v>
      </c>
      <c r="C395" s="73">
        <v>2</v>
      </c>
      <c r="D395" s="91">
        <v>7040005001636</v>
      </c>
      <c r="E395" s="32" t="s">
        <v>831</v>
      </c>
      <c r="F395" s="30" t="s">
        <v>833</v>
      </c>
      <c r="G395" s="14">
        <v>20</v>
      </c>
      <c r="H395" s="15">
        <v>741168</v>
      </c>
      <c r="I395" s="16">
        <v>3343</v>
      </c>
      <c r="J395" s="14">
        <v>243</v>
      </c>
      <c r="K395" s="90">
        <f t="shared" si="12"/>
        <v>13.799999999999999</v>
      </c>
      <c r="L395" s="20">
        <v>12</v>
      </c>
      <c r="M395" s="58">
        <f t="shared" si="13"/>
        <v>4475.652173913044</v>
      </c>
      <c r="N395" s="85"/>
      <c r="O395" s="59"/>
      <c r="P395" s="108"/>
      <c r="Q395" s="55"/>
      <c r="R395" s="109">
        <v>0</v>
      </c>
      <c r="S395" s="55"/>
      <c r="T395" s="55"/>
      <c r="U395" s="116">
        <v>0</v>
      </c>
      <c r="V395" s="108"/>
      <c r="W395" s="55"/>
      <c r="X395" s="109">
        <v>0</v>
      </c>
      <c r="Y395" s="129"/>
      <c r="Z395" s="78">
        <v>0</v>
      </c>
    </row>
    <row r="396" spans="1:26" ht="27" customHeight="1">
      <c r="A396" s="32" t="s">
        <v>72</v>
      </c>
      <c r="B396" s="27">
        <v>392</v>
      </c>
      <c r="C396" s="73">
        <v>2</v>
      </c>
      <c r="D396" s="91">
        <v>7040005001636</v>
      </c>
      <c r="E396" s="32" t="s">
        <v>831</v>
      </c>
      <c r="F396" s="30" t="s">
        <v>834</v>
      </c>
      <c r="G396" s="14">
        <v>20</v>
      </c>
      <c r="H396" s="15">
        <v>722928</v>
      </c>
      <c r="I396" s="16">
        <v>2825</v>
      </c>
      <c r="J396" s="14">
        <v>243</v>
      </c>
      <c r="K396" s="90">
        <f t="shared" si="12"/>
        <v>11.7</v>
      </c>
      <c r="L396" s="20">
        <v>12</v>
      </c>
      <c r="M396" s="58">
        <f t="shared" si="13"/>
        <v>5149.0598290598291</v>
      </c>
      <c r="N396" s="85"/>
      <c r="O396" s="59"/>
      <c r="P396" s="108"/>
      <c r="Q396" s="55"/>
      <c r="R396" s="109">
        <v>0</v>
      </c>
      <c r="S396" s="55"/>
      <c r="T396" s="55"/>
      <c r="U396" s="116">
        <v>0</v>
      </c>
      <c r="V396" s="108"/>
      <c r="W396" s="55"/>
      <c r="X396" s="109">
        <v>0</v>
      </c>
      <c r="Y396" s="129"/>
      <c r="Z396" s="78">
        <v>0</v>
      </c>
    </row>
    <row r="397" spans="1:26" ht="27" customHeight="1">
      <c r="A397" s="32" t="s">
        <v>72</v>
      </c>
      <c r="B397" s="27">
        <v>393</v>
      </c>
      <c r="C397" s="73">
        <v>2</v>
      </c>
      <c r="D397" s="91">
        <v>3040005018997</v>
      </c>
      <c r="E397" s="32" t="s">
        <v>835</v>
      </c>
      <c r="F397" s="30" t="s">
        <v>836</v>
      </c>
      <c r="G397" s="14">
        <v>10</v>
      </c>
      <c r="H397" s="15">
        <v>3347696</v>
      </c>
      <c r="I397" s="16">
        <v>2252</v>
      </c>
      <c r="J397" s="14">
        <v>242</v>
      </c>
      <c r="K397" s="90">
        <f t="shared" si="12"/>
        <v>9.4</v>
      </c>
      <c r="L397" s="20">
        <v>12</v>
      </c>
      <c r="M397" s="58">
        <f t="shared" si="13"/>
        <v>29678.15602836879</v>
      </c>
      <c r="N397" s="85"/>
      <c r="O397" s="59"/>
      <c r="P397" s="108"/>
      <c r="Q397" s="55"/>
      <c r="R397" s="109">
        <v>0</v>
      </c>
      <c r="S397" s="55"/>
      <c r="T397" s="55"/>
      <c r="U397" s="116">
        <v>0</v>
      </c>
      <c r="V397" s="108"/>
      <c r="W397" s="55"/>
      <c r="X397" s="109">
        <v>0</v>
      </c>
      <c r="Y397" s="129"/>
      <c r="Z397" s="78">
        <v>0</v>
      </c>
    </row>
    <row r="398" spans="1:26" ht="27" customHeight="1">
      <c r="A398" s="32" t="s">
        <v>72</v>
      </c>
      <c r="B398" s="27">
        <v>394</v>
      </c>
      <c r="C398" s="73">
        <v>4</v>
      </c>
      <c r="D398" s="91">
        <v>3040001034461</v>
      </c>
      <c r="E398" s="32" t="s">
        <v>837</v>
      </c>
      <c r="F398" s="30" t="s">
        <v>838</v>
      </c>
      <c r="G398" s="14">
        <v>20</v>
      </c>
      <c r="H398" s="15">
        <v>4312315</v>
      </c>
      <c r="I398" s="16">
        <v>4259</v>
      </c>
      <c r="J398" s="14">
        <v>248</v>
      </c>
      <c r="K398" s="90">
        <f t="shared" si="12"/>
        <v>17.200000000000003</v>
      </c>
      <c r="L398" s="20">
        <v>12</v>
      </c>
      <c r="M398" s="58">
        <f t="shared" si="13"/>
        <v>20892.999031007748</v>
      </c>
      <c r="N398" s="85"/>
      <c r="O398" s="59"/>
      <c r="P398" s="108"/>
      <c r="Q398" s="55"/>
      <c r="R398" s="109">
        <v>0</v>
      </c>
      <c r="S398" s="55"/>
      <c r="T398" s="55"/>
      <c r="U398" s="116">
        <v>0</v>
      </c>
      <c r="V398" s="108"/>
      <c r="W398" s="55"/>
      <c r="X398" s="109">
        <v>0</v>
      </c>
      <c r="Y398" s="129" t="s">
        <v>85</v>
      </c>
      <c r="Z398" s="78">
        <v>0.01</v>
      </c>
    </row>
    <row r="399" spans="1:26" ht="27" customHeight="1">
      <c r="A399" s="32" t="s">
        <v>72</v>
      </c>
      <c r="B399" s="27">
        <v>395</v>
      </c>
      <c r="C399" s="73">
        <v>5</v>
      </c>
      <c r="D399" s="91">
        <v>3040005018097</v>
      </c>
      <c r="E399" s="32" t="s">
        <v>839</v>
      </c>
      <c r="F399" s="30" t="s">
        <v>840</v>
      </c>
      <c r="G399" s="14">
        <v>20</v>
      </c>
      <c r="H399" s="15">
        <v>6812810</v>
      </c>
      <c r="I399" s="16">
        <v>2901</v>
      </c>
      <c r="J399" s="14">
        <v>303</v>
      </c>
      <c r="K399" s="90">
        <f t="shared" si="12"/>
        <v>9.6</v>
      </c>
      <c r="L399" s="20">
        <v>12</v>
      </c>
      <c r="M399" s="58">
        <f t="shared" si="13"/>
        <v>59138.975694444445</v>
      </c>
      <c r="N399" s="85"/>
      <c r="O399" s="59"/>
      <c r="P399" s="108" t="s">
        <v>85</v>
      </c>
      <c r="Q399" s="55"/>
      <c r="R399" s="109">
        <v>0.06</v>
      </c>
      <c r="S399" s="55"/>
      <c r="T399" s="55"/>
      <c r="U399" s="116">
        <v>0</v>
      </c>
      <c r="V399" s="108"/>
      <c r="W399" s="55"/>
      <c r="X399" s="109">
        <v>0</v>
      </c>
      <c r="Y399" s="129"/>
      <c r="Z399" s="78">
        <v>0</v>
      </c>
    </row>
    <row r="400" spans="1:26" ht="27" customHeight="1">
      <c r="A400" s="32" t="s">
        <v>72</v>
      </c>
      <c r="B400" s="27">
        <v>396</v>
      </c>
      <c r="C400" s="73">
        <v>2</v>
      </c>
      <c r="D400" s="91">
        <v>4040005001564</v>
      </c>
      <c r="E400" s="32" t="s">
        <v>813</v>
      </c>
      <c r="F400" s="30" t="s">
        <v>841</v>
      </c>
      <c r="G400" s="14">
        <v>40</v>
      </c>
      <c r="H400" s="15">
        <v>11192275</v>
      </c>
      <c r="I400" s="16">
        <v>7709</v>
      </c>
      <c r="J400" s="14">
        <v>290</v>
      </c>
      <c r="K400" s="90">
        <f t="shared" si="12"/>
        <v>26.6</v>
      </c>
      <c r="L400" s="20">
        <v>12</v>
      </c>
      <c r="M400" s="58">
        <f t="shared" si="13"/>
        <v>35063.518170426061</v>
      </c>
      <c r="N400" s="85"/>
      <c r="O400" s="59"/>
      <c r="P400" s="108" t="s">
        <v>85</v>
      </c>
      <c r="Q400" s="55"/>
      <c r="R400" s="109">
        <v>0.01</v>
      </c>
      <c r="S400" s="55"/>
      <c r="T400" s="55"/>
      <c r="U400" s="116">
        <v>0</v>
      </c>
      <c r="V400" s="108"/>
      <c r="W400" s="55"/>
      <c r="X400" s="109">
        <v>0</v>
      </c>
      <c r="Y400" s="129"/>
      <c r="Z400" s="78">
        <v>0</v>
      </c>
    </row>
    <row r="401" spans="1:26" ht="27" customHeight="1">
      <c r="A401" s="32" t="s">
        <v>72</v>
      </c>
      <c r="B401" s="27">
        <v>397</v>
      </c>
      <c r="C401" s="73">
        <v>2</v>
      </c>
      <c r="D401" s="91">
        <v>1040005001518</v>
      </c>
      <c r="E401" s="32" t="s">
        <v>842</v>
      </c>
      <c r="F401" s="30" t="s">
        <v>843</v>
      </c>
      <c r="G401" s="14">
        <v>34</v>
      </c>
      <c r="H401" s="15">
        <v>9062798</v>
      </c>
      <c r="I401" s="16">
        <v>6877</v>
      </c>
      <c r="J401" s="14">
        <v>239</v>
      </c>
      <c r="K401" s="90">
        <f t="shared" si="12"/>
        <v>28.8</v>
      </c>
      <c r="L401" s="20">
        <v>12</v>
      </c>
      <c r="M401" s="58">
        <f t="shared" si="13"/>
        <v>26223.373842592595</v>
      </c>
      <c r="N401" s="85"/>
      <c r="O401" s="59"/>
      <c r="P401" s="108"/>
      <c r="Q401" s="55"/>
      <c r="R401" s="109">
        <v>0</v>
      </c>
      <c r="S401" s="55"/>
      <c r="T401" s="55"/>
      <c r="U401" s="116">
        <v>0</v>
      </c>
      <c r="V401" s="108"/>
      <c r="W401" s="55"/>
      <c r="X401" s="109">
        <v>0</v>
      </c>
      <c r="Y401" s="129"/>
      <c r="Z401" s="78">
        <v>0</v>
      </c>
    </row>
    <row r="402" spans="1:26" ht="27" customHeight="1">
      <c r="A402" s="32" t="s">
        <v>72</v>
      </c>
      <c r="B402" s="27">
        <v>398</v>
      </c>
      <c r="C402" s="73">
        <v>5</v>
      </c>
      <c r="D402" s="91">
        <v>6040005002197</v>
      </c>
      <c r="E402" s="32" t="s">
        <v>844</v>
      </c>
      <c r="F402" s="30" t="s">
        <v>845</v>
      </c>
      <c r="G402" s="14">
        <v>20</v>
      </c>
      <c r="H402" s="15">
        <v>1412569</v>
      </c>
      <c r="I402" s="16">
        <v>2096</v>
      </c>
      <c r="J402" s="14">
        <v>253</v>
      </c>
      <c r="K402" s="90">
        <f t="shared" si="12"/>
        <v>8.2999999999999989</v>
      </c>
      <c r="L402" s="20">
        <v>12</v>
      </c>
      <c r="M402" s="58">
        <f t="shared" si="13"/>
        <v>14182.419678714861</v>
      </c>
      <c r="N402" s="85"/>
      <c r="O402" s="59"/>
      <c r="P402" s="108"/>
      <c r="Q402" s="55"/>
      <c r="R402" s="109">
        <v>0</v>
      </c>
      <c r="S402" s="55"/>
      <c r="T402" s="55"/>
      <c r="U402" s="116">
        <v>0</v>
      </c>
      <c r="V402" s="108"/>
      <c r="W402" s="55"/>
      <c r="X402" s="109">
        <v>0</v>
      </c>
      <c r="Y402" s="129"/>
      <c r="Z402" s="78">
        <v>0</v>
      </c>
    </row>
    <row r="403" spans="1:26" ht="27" customHeight="1">
      <c r="A403" s="32" t="s">
        <v>72</v>
      </c>
      <c r="B403" s="27">
        <v>399</v>
      </c>
      <c r="C403" s="73">
        <v>5</v>
      </c>
      <c r="D403" s="91">
        <v>2040005003868</v>
      </c>
      <c r="E403" s="32" t="s">
        <v>846</v>
      </c>
      <c r="F403" s="30" t="s">
        <v>847</v>
      </c>
      <c r="G403" s="14">
        <v>20</v>
      </c>
      <c r="H403" s="15">
        <v>1402063</v>
      </c>
      <c r="I403" s="16">
        <v>2574</v>
      </c>
      <c r="J403" s="14">
        <v>253</v>
      </c>
      <c r="K403" s="90">
        <f t="shared" si="12"/>
        <v>10.199999999999999</v>
      </c>
      <c r="L403" s="20">
        <v>12</v>
      </c>
      <c r="M403" s="58">
        <f t="shared" si="13"/>
        <v>11454.763071895426</v>
      </c>
      <c r="N403" s="85"/>
      <c r="O403" s="59"/>
      <c r="P403" s="108"/>
      <c r="Q403" s="55"/>
      <c r="R403" s="109">
        <v>0</v>
      </c>
      <c r="S403" s="55"/>
      <c r="T403" s="55"/>
      <c r="U403" s="116">
        <v>0</v>
      </c>
      <c r="V403" s="108"/>
      <c r="W403" s="55"/>
      <c r="X403" s="109">
        <v>0</v>
      </c>
      <c r="Y403" s="129"/>
      <c r="Z403" s="78">
        <v>0</v>
      </c>
    </row>
    <row r="404" spans="1:26" ht="27" customHeight="1">
      <c r="A404" s="32" t="s">
        <v>72</v>
      </c>
      <c r="B404" s="27">
        <v>400</v>
      </c>
      <c r="C404" s="73">
        <v>4</v>
      </c>
      <c r="D404" s="91">
        <v>7040001084239</v>
      </c>
      <c r="E404" s="32" t="s">
        <v>848</v>
      </c>
      <c r="F404" s="30" t="s">
        <v>849</v>
      </c>
      <c r="G404" s="14">
        <v>20</v>
      </c>
      <c r="H404" s="15">
        <v>3705425</v>
      </c>
      <c r="I404" s="16">
        <v>2342</v>
      </c>
      <c r="J404" s="14">
        <v>269</v>
      </c>
      <c r="K404" s="90">
        <f t="shared" si="12"/>
        <v>8.7999999999999989</v>
      </c>
      <c r="L404" s="20">
        <v>12</v>
      </c>
      <c r="M404" s="58">
        <f t="shared" si="13"/>
        <v>35089.251893939399</v>
      </c>
      <c r="N404" s="85"/>
      <c r="O404" s="59"/>
      <c r="P404" s="108"/>
      <c r="Q404" s="55"/>
      <c r="R404" s="109">
        <v>0</v>
      </c>
      <c r="S404" s="55"/>
      <c r="T404" s="55"/>
      <c r="U404" s="116">
        <v>0</v>
      </c>
      <c r="V404" s="108"/>
      <c r="W404" s="55"/>
      <c r="X404" s="109">
        <v>0</v>
      </c>
      <c r="Y404" s="129" t="s">
        <v>85</v>
      </c>
      <c r="Z404" s="78">
        <v>0.1</v>
      </c>
    </row>
    <row r="405" spans="1:26" ht="27" customHeight="1">
      <c r="A405" s="32" t="s">
        <v>72</v>
      </c>
      <c r="B405" s="27">
        <v>401</v>
      </c>
      <c r="C405" s="73">
        <v>4</v>
      </c>
      <c r="D405" s="91">
        <v>5040001102828</v>
      </c>
      <c r="E405" s="32" t="s">
        <v>850</v>
      </c>
      <c r="F405" s="30" t="s">
        <v>851</v>
      </c>
      <c r="G405" s="14">
        <v>20</v>
      </c>
      <c r="H405" s="15">
        <v>24585348</v>
      </c>
      <c r="I405" s="16">
        <v>11326</v>
      </c>
      <c r="J405" s="14">
        <v>274</v>
      </c>
      <c r="K405" s="90">
        <f t="shared" si="12"/>
        <v>41.4</v>
      </c>
      <c r="L405" s="20">
        <v>12</v>
      </c>
      <c r="M405" s="58">
        <f t="shared" si="13"/>
        <v>49487.415458937197</v>
      </c>
      <c r="N405" s="85"/>
      <c r="O405" s="59"/>
      <c r="P405" s="108"/>
      <c r="Q405" s="55"/>
      <c r="R405" s="109">
        <v>0</v>
      </c>
      <c r="S405" s="55"/>
      <c r="T405" s="55"/>
      <c r="U405" s="116">
        <v>0</v>
      </c>
      <c r="V405" s="108"/>
      <c r="W405" s="55"/>
      <c r="X405" s="109">
        <v>0</v>
      </c>
      <c r="Y405" s="129" t="s">
        <v>85</v>
      </c>
      <c r="Z405" s="78">
        <v>0.17</v>
      </c>
    </row>
    <row r="406" spans="1:26" ht="27" customHeight="1">
      <c r="A406" s="32" t="s">
        <v>72</v>
      </c>
      <c r="B406" s="27">
        <v>402</v>
      </c>
      <c r="C406" s="73">
        <v>4</v>
      </c>
      <c r="D406" s="91">
        <v>6011101057773</v>
      </c>
      <c r="E406" s="32" t="s">
        <v>852</v>
      </c>
      <c r="F406" s="30" t="s">
        <v>853</v>
      </c>
      <c r="G406" s="14">
        <v>20</v>
      </c>
      <c r="H406" s="15">
        <v>4294699</v>
      </c>
      <c r="I406" s="16">
        <v>6712</v>
      </c>
      <c r="J406" s="14">
        <v>282</v>
      </c>
      <c r="K406" s="90">
        <f t="shared" si="12"/>
        <v>23.900000000000002</v>
      </c>
      <c r="L406" s="20">
        <v>12</v>
      </c>
      <c r="M406" s="58">
        <f t="shared" si="13"/>
        <v>14974.543235704323</v>
      </c>
      <c r="N406" s="85"/>
      <c r="O406" s="59"/>
      <c r="P406" s="108"/>
      <c r="Q406" s="55"/>
      <c r="R406" s="109">
        <v>0</v>
      </c>
      <c r="S406" s="55"/>
      <c r="T406" s="55"/>
      <c r="U406" s="116">
        <v>0</v>
      </c>
      <c r="V406" s="108"/>
      <c r="W406" s="55"/>
      <c r="X406" s="109">
        <v>0</v>
      </c>
      <c r="Y406" s="129" t="s">
        <v>85</v>
      </c>
      <c r="Z406" s="78">
        <v>0.87</v>
      </c>
    </row>
    <row r="407" spans="1:26" ht="27" customHeight="1">
      <c r="A407" s="32" t="s">
        <v>72</v>
      </c>
      <c r="B407" s="27">
        <v>403</v>
      </c>
      <c r="C407" s="73">
        <v>5</v>
      </c>
      <c r="D407" s="91">
        <v>3040005020796</v>
      </c>
      <c r="E407" s="32" t="s">
        <v>854</v>
      </c>
      <c r="F407" s="30" t="s">
        <v>855</v>
      </c>
      <c r="G407" s="14">
        <v>20</v>
      </c>
      <c r="H407" s="15">
        <v>3164414</v>
      </c>
      <c r="I407" s="16">
        <v>2900</v>
      </c>
      <c r="J407" s="14">
        <v>268</v>
      </c>
      <c r="K407" s="90">
        <f t="shared" si="12"/>
        <v>10.9</v>
      </c>
      <c r="L407" s="20">
        <v>12</v>
      </c>
      <c r="M407" s="58">
        <f t="shared" si="13"/>
        <v>24192.767584097859</v>
      </c>
      <c r="N407" s="85"/>
      <c r="O407" s="59"/>
      <c r="P407" s="108"/>
      <c r="Q407" s="55"/>
      <c r="R407" s="109">
        <v>0</v>
      </c>
      <c r="S407" s="55"/>
      <c r="T407" s="55"/>
      <c r="U407" s="116">
        <v>0</v>
      </c>
      <c r="V407" s="108"/>
      <c r="W407" s="55"/>
      <c r="X407" s="109">
        <v>0</v>
      </c>
      <c r="Y407" s="129"/>
      <c r="Z407" s="78">
        <v>0</v>
      </c>
    </row>
    <row r="408" spans="1:26" ht="27" customHeight="1">
      <c r="A408" s="32" t="s">
        <v>72</v>
      </c>
      <c r="B408" s="27">
        <v>404</v>
      </c>
      <c r="C408" s="73">
        <v>4</v>
      </c>
      <c r="D408" s="91">
        <v>4010001139584</v>
      </c>
      <c r="E408" s="32" t="s">
        <v>856</v>
      </c>
      <c r="F408" s="30" t="s">
        <v>857</v>
      </c>
      <c r="G408" s="14">
        <v>20</v>
      </c>
      <c r="H408" s="15">
        <v>5250500</v>
      </c>
      <c r="I408" s="16">
        <v>6725</v>
      </c>
      <c r="J408" s="14">
        <v>310</v>
      </c>
      <c r="K408" s="90">
        <f t="shared" si="12"/>
        <v>21.700000000000003</v>
      </c>
      <c r="L408" s="20">
        <v>12</v>
      </c>
      <c r="M408" s="58">
        <f t="shared" si="13"/>
        <v>20163.210445468507</v>
      </c>
      <c r="N408" s="85"/>
      <c r="O408" s="59"/>
      <c r="P408" s="108"/>
      <c r="Q408" s="55"/>
      <c r="R408" s="109">
        <v>0</v>
      </c>
      <c r="S408" s="55"/>
      <c r="T408" s="55"/>
      <c r="U408" s="116">
        <v>0</v>
      </c>
      <c r="V408" s="108"/>
      <c r="W408" s="55"/>
      <c r="X408" s="109">
        <v>0</v>
      </c>
      <c r="Y408" s="129" t="s">
        <v>85</v>
      </c>
      <c r="Z408" s="78">
        <v>0.05</v>
      </c>
    </row>
    <row r="409" spans="1:26" ht="27" customHeight="1">
      <c r="A409" s="32" t="s">
        <v>72</v>
      </c>
      <c r="B409" s="27">
        <v>405</v>
      </c>
      <c r="C409" s="73">
        <v>4</v>
      </c>
      <c r="D409" s="91">
        <v>5040001005502</v>
      </c>
      <c r="E409" s="32" t="s">
        <v>858</v>
      </c>
      <c r="F409" s="30" t="s">
        <v>859</v>
      </c>
      <c r="G409" s="14">
        <v>20</v>
      </c>
      <c r="H409" s="15">
        <v>2571579</v>
      </c>
      <c r="I409" s="16">
        <v>2570</v>
      </c>
      <c r="J409" s="14">
        <v>268</v>
      </c>
      <c r="K409" s="90">
        <f t="shared" si="12"/>
        <v>9.6</v>
      </c>
      <c r="L409" s="20">
        <v>12</v>
      </c>
      <c r="M409" s="58">
        <f t="shared" si="13"/>
        <v>22322.734375</v>
      </c>
      <c r="N409" s="85"/>
      <c r="O409" s="59"/>
      <c r="P409" s="108"/>
      <c r="Q409" s="55"/>
      <c r="R409" s="109">
        <v>0</v>
      </c>
      <c r="S409" s="55"/>
      <c r="T409" s="55"/>
      <c r="U409" s="116">
        <v>0</v>
      </c>
      <c r="V409" s="108"/>
      <c r="W409" s="55"/>
      <c r="X409" s="109">
        <v>0</v>
      </c>
      <c r="Y409" s="129" t="s">
        <v>85</v>
      </c>
      <c r="Z409" s="78">
        <v>0.05</v>
      </c>
    </row>
    <row r="410" spans="1:26" ht="27" customHeight="1">
      <c r="A410" s="32" t="s">
        <v>72</v>
      </c>
      <c r="B410" s="27">
        <v>406</v>
      </c>
      <c r="C410" s="73">
        <v>4</v>
      </c>
      <c r="D410" s="91">
        <v>5040001102828</v>
      </c>
      <c r="E410" s="32" t="s">
        <v>850</v>
      </c>
      <c r="F410" s="30" t="s">
        <v>860</v>
      </c>
      <c r="G410" s="14">
        <v>20</v>
      </c>
      <c r="H410" s="15">
        <v>23973239</v>
      </c>
      <c r="I410" s="16">
        <v>11782</v>
      </c>
      <c r="J410" s="14">
        <v>286</v>
      </c>
      <c r="K410" s="90">
        <f t="shared" si="12"/>
        <v>41.2</v>
      </c>
      <c r="L410" s="20">
        <v>12</v>
      </c>
      <c r="M410" s="58">
        <f t="shared" si="13"/>
        <v>48489.561084142391</v>
      </c>
      <c r="N410" s="85"/>
      <c r="O410" s="59"/>
      <c r="P410" s="108"/>
      <c r="Q410" s="55"/>
      <c r="R410" s="109">
        <v>0</v>
      </c>
      <c r="S410" s="55"/>
      <c r="T410" s="55"/>
      <c r="U410" s="116">
        <v>0</v>
      </c>
      <c r="V410" s="108"/>
      <c r="W410" s="55"/>
      <c r="X410" s="109">
        <v>0</v>
      </c>
      <c r="Y410" s="129" t="s">
        <v>85</v>
      </c>
      <c r="Z410" s="78">
        <v>0.26</v>
      </c>
    </row>
    <row r="411" spans="1:26" ht="27" customHeight="1">
      <c r="A411" s="32" t="s">
        <v>72</v>
      </c>
      <c r="B411" s="27">
        <v>407</v>
      </c>
      <c r="C411" s="73">
        <v>5</v>
      </c>
      <c r="D411" s="91">
        <v>9040005021087</v>
      </c>
      <c r="E411" s="32" t="s">
        <v>110</v>
      </c>
      <c r="F411" s="30" t="s">
        <v>111</v>
      </c>
      <c r="G411" s="14">
        <v>10</v>
      </c>
      <c r="H411" s="15">
        <v>4787050</v>
      </c>
      <c r="I411" s="16">
        <v>3934</v>
      </c>
      <c r="J411" s="14">
        <v>269</v>
      </c>
      <c r="K411" s="90">
        <f t="shared" si="12"/>
        <v>14.7</v>
      </c>
      <c r="L411" s="20">
        <v>12</v>
      </c>
      <c r="M411" s="58">
        <f t="shared" si="13"/>
        <v>27137.471655328802</v>
      </c>
      <c r="N411" s="85"/>
      <c r="O411" s="59"/>
      <c r="P411" s="108"/>
      <c r="Q411" s="55"/>
      <c r="R411" s="109">
        <v>0</v>
      </c>
      <c r="S411" s="55"/>
      <c r="T411" s="55"/>
      <c r="U411" s="116">
        <v>0</v>
      </c>
      <c r="V411" s="108"/>
      <c r="W411" s="55"/>
      <c r="X411" s="109">
        <v>0</v>
      </c>
      <c r="Y411" s="129" t="s">
        <v>85</v>
      </c>
      <c r="Z411" s="78">
        <v>0.1</v>
      </c>
    </row>
    <row r="412" spans="1:26" ht="27" customHeight="1">
      <c r="A412" s="32" t="s">
        <v>72</v>
      </c>
      <c r="B412" s="27">
        <v>408</v>
      </c>
      <c r="C412" s="73">
        <v>6</v>
      </c>
      <c r="D412" s="91">
        <v>1040005020352</v>
      </c>
      <c r="E412" s="32" t="s">
        <v>861</v>
      </c>
      <c r="F412" s="30" t="s">
        <v>862</v>
      </c>
      <c r="G412" s="14">
        <v>20</v>
      </c>
      <c r="H412" s="15">
        <v>780089</v>
      </c>
      <c r="I412" s="16">
        <v>1293</v>
      </c>
      <c r="J412" s="14">
        <v>231</v>
      </c>
      <c r="K412" s="90">
        <f t="shared" si="12"/>
        <v>5.6</v>
      </c>
      <c r="L412" s="20">
        <v>12</v>
      </c>
      <c r="M412" s="58">
        <f t="shared" si="13"/>
        <v>11608.467261904763</v>
      </c>
      <c r="N412" s="85"/>
      <c r="O412" s="59"/>
      <c r="P412" s="108" t="s">
        <v>85</v>
      </c>
      <c r="Q412" s="55"/>
      <c r="R412" s="109">
        <v>0.43</v>
      </c>
      <c r="S412" s="55"/>
      <c r="T412" s="55"/>
      <c r="U412" s="116">
        <v>0</v>
      </c>
      <c r="V412" s="108"/>
      <c r="W412" s="55"/>
      <c r="X412" s="109">
        <v>0</v>
      </c>
      <c r="Y412" s="129"/>
      <c r="Z412" s="78">
        <v>0</v>
      </c>
    </row>
    <row r="413" spans="1:26" ht="27" customHeight="1">
      <c r="A413" s="32" t="s">
        <v>72</v>
      </c>
      <c r="B413" s="27">
        <v>409</v>
      </c>
      <c r="C413" s="73">
        <v>5</v>
      </c>
      <c r="D413" s="91">
        <v>6011705001615</v>
      </c>
      <c r="E413" s="32" t="s">
        <v>863</v>
      </c>
      <c r="F413" s="30" t="s">
        <v>864</v>
      </c>
      <c r="G413" s="14">
        <v>20</v>
      </c>
      <c r="H413" s="15">
        <v>1087778</v>
      </c>
      <c r="I413" s="16">
        <v>4696</v>
      </c>
      <c r="J413" s="14">
        <v>243</v>
      </c>
      <c r="K413" s="90">
        <f t="shared" si="12"/>
        <v>19.400000000000002</v>
      </c>
      <c r="L413" s="20">
        <v>12</v>
      </c>
      <c r="M413" s="58">
        <f t="shared" si="13"/>
        <v>4672.5859106529206</v>
      </c>
      <c r="N413" s="85"/>
      <c r="O413" s="59"/>
      <c r="P413" s="108"/>
      <c r="Q413" s="55"/>
      <c r="R413" s="109">
        <v>0</v>
      </c>
      <c r="S413" s="55"/>
      <c r="T413" s="55"/>
      <c r="U413" s="116">
        <v>0</v>
      </c>
      <c r="V413" s="108"/>
      <c r="W413" s="55"/>
      <c r="X413" s="109">
        <v>0</v>
      </c>
      <c r="Y413" s="129"/>
      <c r="Z413" s="78">
        <v>1</v>
      </c>
    </row>
    <row r="414" spans="1:26" ht="27" customHeight="1">
      <c r="A414" s="32" t="s">
        <v>72</v>
      </c>
      <c r="B414" s="27">
        <v>410</v>
      </c>
      <c r="C414" s="73">
        <v>4</v>
      </c>
      <c r="D414" s="91">
        <v>3010001195769</v>
      </c>
      <c r="E414" s="32" t="s">
        <v>701</v>
      </c>
      <c r="F414" s="30" t="s">
        <v>865</v>
      </c>
      <c r="G414" s="14">
        <v>20</v>
      </c>
      <c r="H414" s="15">
        <v>2072950</v>
      </c>
      <c r="I414" s="16">
        <v>3793</v>
      </c>
      <c r="J414" s="14">
        <v>309</v>
      </c>
      <c r="K414" s="90">
        <f t="shared" si="12"/>
        <v>12.299999999999999</v>
      </c>
      <c r="L414" s="20">
        <v>12</v>
      </c>
      <c r="M414" s="58">
        <f t="shared" si="13"/>
        <v>14044.376693766941</v>
      </c>
      <c r="N414" s="85"/>
      <c r="O414" s="59"/>
      <c r="P414" s="108"/>
      <c r="Q414" s="55"/>
      <c r="R414" s="109">
        <v>0</v>
      </c>
      <c r="S414" s="55"/>
      <c r="T414" s="55"/>
      <c r="U414" s="116">
        <v>0</v>
      </c>
      <c r="V414" s="108"/>
      <c r="W414" s="55"/>
      <c r="X414" s="109">
        <v>0</v>
      </c>
      <c r="Y414" s="129" t="s">
        <v>85</v>
      </c>
      <c r="Z414" s="78">
        <v>0.5</v>
      </c>
    </row>
    <row r="415" spans="1:26" ht="27" customHeight="1">
      <c r="A415" s="32" t="s">
        <v>72</v>
      </c>
      <c r="B415" s="27">
        <v>411</v>
      </c>
      <c r="C415" s="73">
        <v>6</v>
      </c>
      <c r="D415" s="91">
        <v>5040005021660</v>
      </c>
      <c r="E415" s="32" t="s">
        <v>866</v>
      </c>
      <c r="F415" s="30" t="s">
        <v>867</v>
      </c>
      <c r="G415" s="14">
        <v>20</v>
      </c>
      <c r="H415" s="15">
        <v>632420</v>
      </c>
      <c r="I415" s="16">
        <v>1307</v>
      </c>
      <c r="J415" s="14">
        <v>208</v>
      </c>
      <c r="K415" s="90">
        <f t="shared" si="12"/>
        <v>6.3</v>
      </c>
      <c r="L415" s="20">
        <v>12</v>
      </c>
      <c r="M415" s="58">
        <f t="shared" si="13"/>
        <v>8365.3439153439158</v>
      </c>
      <c r="N415" s="85"/>
      <c r="O415" s="59"/>
      <c r="P415" s="108"/>
      <c r="Q415" s="55"/>
      <c r="R415" s="109">
        <v>0</v>
      </c>
      <c r="S415" s="55"/>
      <c r="T415" s="55"/>
      <c r="U415" s="116">
        <v>0</v>
      </c>
      <c r="V415" s="108"/>
      <c r="W415" s="55"/>
      <c r="X415" s="109">
        <v>0</v>
      </c>
      <c r="Y415" s="129" t="s">
        <v>85</v>
      </c>
      <c r="Z415" s="78">
        <v>0.3</v>
      </c>
    </row>
    <row r="416" spans="1:26" ht="27" customHeight="1">
      <c r="A416" s="32" t="s">
        <v>72</v>
      </c>
      <c r="B416" s="27">
        <v>412</v>
      </c>
      <c r="C416" s="73">
        <v>4</v>
      </c>
      <c r="D416" s="91">
        <v>1013202014245</v>
      </c>
      <c r="E416" s="32" t="s">
        <v>868</v>
      </c>
      <c r="F416" s="30" t="s">
        <v>869</v>
      </c>
      <c r="G416" s="14">
        <v>20</v>
      </c>
      <c r="H416" s="15">
        <v>9054850</v>
      </c>
      <c r="I416" s="16">
        <v>8922</v>
      </c>
      <c r="J416" s="14">
        <v>364</v>
      </c>
      <c r="K416" s="90">
        <f t="shared" si="12"/>
        <v>24.6</v>
      </c>
      <c r="L416" s="20">
        <v>12</v>
      </c>
      <c r="M416" s="58">
        <f t="shared" si="13"/>
        <v>30673.611111111109</v>
      </c>
      <c r="N416" s="85"/>
      <c r="O416" s="59"/>
      <c r="P416" s="108"/>
      <c r="Q416" s="55"/>
      <c r="R416" s="109">
        <v>0</v>
      </c>
      <c r="S416" s="55"/>
      <c r="T416" s="55"/>
      <c r="U416" s="116">
        <v>0</v>
      </c>
      <c r="V416" s="108"/>
      <c r="W416" s="55"/>
      <c r="X416" s="109">
        <v>0</v>
      </c>
      <c r="Y416" s="129" t="s">
        <v>85</v>
      </c>
      <c r="Z416" s="78">
        <v>0.75</v>
      </c>
    </row>
    <row r="417" spans="1:26" ht="27" customHeight="1">
      <c r="A417" s="32" t="s">
        <v>72</v>
      </c>
      <c r="B417" s="27">
        <v>413</v>
      </c>
      <c r="C417" s="73">
        <v>4</v>
      </c>
      <c r="D417" s="91">
        <v>7040001122923</v>
      </c>
      <c r="E417" s="32" t="s">
        <v>870</v>
      </c>
      <c r="F417" s="30" t="s">
        <v>871</v>
      </c>
      <c r="G417" s="14">
        <v>20</v>
      </c>
      <c r="H417" s="15">
        <v>2892044</v>
      </c>
      <c r="I417" s="16">
        <v>3077</v>
      </c>
      <c r="J417" s="14">
        <v>257</v>
      </c>
      <c r="K417" s="90">
        <f t="shared" si="12"/>
        <v>12</v>
      </c>
      <c r="L417" s="20">
        <v>12</v>
      </c>
      <c r="M417" s="58">
        <f t="shared" si="13"/>
        <v>20083.638888888887</v>
      </c>
      <c r="N417" s="85"/>
      <c r="O417" s="59"/>
      <c r="P417" s="108" t="s">
        <v>85</v>
      </c>
      <c r="Q417" s="55"/>
      <c r="R417" s="109">
        <v>1</v>
      </c>
      <c r="S417" s="55"/>
      <c r="T417" s="55"/>
      <c r="U417" s="116">
        <v>0</v>
      </c>
      <c r="V417" s="108"/>
      <c r="W417" s="55"/>
      <c r="X417" s="109">
        <v>0</v>
      </c>
      <c r="Y417" s="129"/>
      <c r="Z417" s="78">
        <v>0</v>
      </c>
    </row>
    <row r="418" spans="1:26" ht="27" customHeight="1">
      <c r="A418" s="32" t="s">
        <v>72</v>
      </c>
      <c r="B418" s="27">
        <v>414</v>
      </c>
      <c r="C418" s="73">
        <v>4</v>
      </c>
      <c r="D418" s="91">
        <v>8040001122633</v>
      </c>
      <c r="E418" s="32" t="s">
        <v>872</v>
      </c>
      <c r="F418" s="30" t="s">
        <v>873</v>
      </c>
      <c r="G418" s="14">
        <v>20</v>
      </c>
      <c r="H418" s="15">
        <v>4539100</v>
      </c>
      <c r="I418" s="16">
        <v>6807</v>
      </c>
      <c r="J418" s="14">
        <v>271</v>
      </c>
      <c r="K418" s="90">
        <f t="shared" si="12"/>
        <v>25.200000000000003</v>
      </c>
      <c r="L418" s="20">
        <v>12</v>
      </c>
      <c r="M418" s="58">
        <f t="shared" si="13"/>
        <v>15010.251322751321</v>
      </c>
      <c r="N418" s="85"/>
      <c r="O418" s="59"/>
      <c r="P418" s="108"/>
      <c r="Q418" s="55"/>
      <c r="R418" s="109">
        <v>0</v>
      </c>
      <c r="S418" s="55"/>
      <c r="T418" s="55"/>
      <c r="U418" s="116">
        <v>0</v>
      </c>
      <c r="V418" s="108"/>
      <c r="W418" s="55"/>
      <c r="X418" s="109">
        <v>0</v>
      </c>
      <c r="Y418" s="129"/>
      <c r="Z418" s="78">
        <v>0</v>
      </c>
    </row>
    <row r="419" spans="1:26" ht="27" customHeight="1">
      <c r="A419" s="32" t="s">
        <v>72</v>
      </c>
      <c r="B419" s="27">
        <v>415</v>
      </c>
      <c r="C419" s="73">
        <v>5</v>
      </c>
      <c r="D419" s="91">
        <v>1040005019551</v>
      </c>
      <c r="E419" s="32" t="s">
        <v>874</v>
      </c>
      <c r="F419" s="30" t="s">
        <v>875</v>
      </c>
      <c r="G419" s="14">
        <v>20</v>
      </c>
      <c r="H419" s="15">
        <v>3576700</v>
      </c>
      <c r="I419" s="16">
        <v>2357</v>
      </c>
      <c r="J419" s="14">
        <v>242</v>
      </c>
      <c r="K419" s="90">
        <f t="shared" si="12"/>
        <v>9.7999999999999989</v>
      </c>
      <c r="L419" s="20">
        <v>12</v>
      </c>
      <c r="M419" s="58">
        <f t="shared" si="13"/>
        <v>30414.115646258506</v>
      </c>
      <c r="N419" s="85"/>
      <c r="O419" s="59"/>
      <c r="P419" s="108"/>
      <c r="Q419" s="55"/>
      <c r="R419" s="109">
        <v>0</v>
      </c>
      <c r="S419" s="55"/>
      <c r="T419" s="55"/>
      <c r="U419" s="116">
        <v>0</v>
      </c>
      <c r="V419" s="108"/>
      <c r="W419" s="55"/>
      <c r="X419" s="109">
        <v>0</v>
      </c>
      <c r="Y419" s="129"/>
      <c r="Z419" s="78">
        <v>0</v>
      </c>
    </row>
    <row r="420" spans="1:26" ht="27" customHeight="1">
      <c r="A420" s="32" t="s">
        <v>72</v>
      </c>
      <c r="B420" s="27">
        <v>416</v>
      </c>
      <c r="C420" s="73">
        <v>4</v>
      </c>
      <c r="D420" s="91">
        <v>6040001111514</v>
      </c>
      <c r="E420" s="32" t="s">
        <v>876</v>
      </c>
      <c r="F420" s="30" t="s">
        <v>877</v>
      </c>
      <c r="G420" s="14">
        <v>20</v>
      </c>
      <c r="H420" s="15">
        <v>4698075</v>
      </c>
      <c r="I420" s="16">
        <v>4671</v>
      </c>
      <c r="J420" s="14">
        <v>308</v>
      </c>
      <c r="K420" s="90">
        <f t="shared" si="12"/>
        <v>15.2</v>
      </c>
      <c r="L420" s="20">
        <v>12</v>
      </c>
      <c r="M420" s="58">
        <f t="shared" si="13"/>
        <v>25756.990131578947</v>
      </c>
      <c r="N420" s="85"/>
      <c r="O420" s="59"/>
      <c r="P420" s="108"/>
      <c r="Q420" s="55"/>
      <c r="R420" s="109">
        <v>0</v>
      </c>
      <c r="S420" s="55"/>
      <c r="T420" s="55"/>
      <c r="U420" s="116">
        <v>0</v>
      </c>
      <c r="V420" s="108"/>
      <c r="W420" s="55"/>
      <c r="X420" s="109">
        <v>0</v>
      </c>
      <c r="Y420" s="129"/>
      <c r="Z420" s="78">
        <v>0</v>
      </c>
    </row>
    <row r="421" spans="1:26" ht="27" customHeight="1">
      <c r="A421" s="32" t="s">
        <v>72</v>
      </c>
      <c r="B421" s="27">
        <v>417</v>
      </c>
      <c r="C421" s="73">
        <v>2</v>
      </c>
      <c r="D421" s="91">
        <v>4040005011712</v>
      </c>
      <c r="E421" s="32" t="s">
        <v>878</v>
      </c>
      <c r="F421" s="30" t="s">
        <v>879</v>
      </c>
      <c r="G421" s="14">
        <v>20</v>
      </c>
      <c r="H421" s="15">
        <v>3545672</v>
      </c>
      <c r="I421" s="16">
        <v>2839</v>
      </c>
      <c r="J421" s="14">
        <v>306</v>
      </c>
      <c r="K421" s="90">
        <f t="shared" si="12"/>
        <v>9.2999999999999989</v>
      </c>
      <c r="L421" s="20">
        <v>12</v>
      </c>
      <c r="M421" s="58">
        <f t="shared" si="13"/>
        <v>31771.254480286745</v>
      </c>
      <c r="N421" s="85"/>
      <c r="O421" s="59"/>
      <c r="P421" s="108"/>
      <c r="Q421" s="55"/>
      <c r="R421" s="109">
        <v>0</v>
      </c>
      <c r="S421" s="55"/>
      <c r="T421" s="55"/>
      <c r="U421" s="116">
        <v>0</v>
      </c>
      <c r="V421" s="108"/>
      <c r="W421" s="55"/>
      <c r="X421" s="109">
        <v>0</v>
      </c>
      <c r="Y421" s="129"/>
      <c r="Z421" s="78">
        <v>0</v>
      </c>
    </row>
    <row r="422" spans="1:26" ht="27" customHeight="1">
      <c r="A422" s="32" t="s">
        <v>72</v>
      </c>
      <c r="B422" s="27">
        <v>418</v>
      </c>
      <c r="C422" s="73">
        <v>4</v>
      </c>
      <c r="D422" s="91">
        <v>6040001126025</v>
      </c>
      <c r="E422" s="32" t="s">
        <v>880</v>
      </c>
      <c r="F422" s="30" t="s">
        <v>881</v>
      </c>
      <c r="G422" s="14">
        <v>20</v>
      </c>
      <c r="H422" s="15">
        <v>1882013</v>
      </c>
      <c r="I422" s="16">
        <v>3476</v>
      </c>
      <c r="J422" s="14">
        <v>287</v>
      </c>
      <c r="K422" s="90">
        <f t="shared" si="12"/>
        <v>12.2</v>
      </c>
      <c r="L422" s="20">
        <v>12</v>
      </c>
      <c r="M422" s="58">
        <f t="shared" si="13"/>
        <v>12855.280054644811</v>
      </c>
      <c r="N422" s="85"/>
      <c r="O422" s="59"/>
      <c r="P422" s="108"/>
      <c r="Q422" s="55"/>
      <c r="R422" s="109">
        <v>0</v>
      </c>
      <c r="S422" s="55"/>
      <c r="T422" s="55"/>
      <c r="U422" s="116">
        <v>0</v>
      </c>
      <c r="V422" s="108"/>
      <c r="W422" s="55"/>
      <c r="X422" s="109">
        <v>0</v>
      </c>
      <c r="Y422" s="129"/>
      <c r="Z422" s="78">
        <v>0</v>
      </c>
    </row>
    <row r="423" spans="1:26" ht="27" customHeight="1">
      <c r="A423" s="32" t="s">
        <v>72</v>
      </c>
      <c r="B423" s="27">
        <v>419</v>
      </c>
      <c r="C423" s="73">
        <v>6</v>
      </c>
      <c r="D423" s="91">
        <v>3010005027605</v>
      </c>
      <c r="E423" s="32" t="s">
        <v>882</v>
      </c>
      <c r="F423" s="30" t="s">
        <v>883</v>
      </c>
      <c r="G423" s="14">
        <v>20</v>
      </c>
      <c r="H423" s="15">
        <v>6747840</v>
      </c>
      <c r="I423" s="16">
        <v>5932</v>
      </c>
      <c r="J423" s="14">
        <v>264</v>
      </c>
      <c r="K423" s="90">
        <f t="shared" si="12"/>
        <v>22.5</v>
      </c>
      <c r="L423" s="20">
        <v>12</v>
      </c>
      <c r="M423" s="58">
        <f t="shared" si="13"/>
        <v>24992</v>
      </c>
      <c r="N423" s="85"/>
      <c r="O423" s="59"/>
      <c r="P423" s="108"/>
      <c r="Q423" s="55"/>
      <c r="R423" s="109">
        <v>0</v>
      </c>
      <c r="S423" s="55"/>
      <c r="T423" s="55"/>
      <c r="U423" s="116">
        <v>0</v>
      </c>
      <c r="V423" s="108"/>
      <c r="W423" s="55"/>
      <c r="X423" s="109">
        <v>0</v>
      </c>
      <c r="Y423" s="129" t="s">
        <v>85</v>
      </c>
      <c r="Z423" s="78">
        <v>0.3</v>
      </c>
    </row>
    <row r="424" spans="1:26" ht="27" customHeight="1">
      <c r="A424" s="32" t="s">
        <v>72</v>
      </c>
      <c r="B424" s="27">
        <v>420</v>
      </c>
      <c r="C424" s="73">
        <v>6</v>
      </c>
      <c r="D424" s="91">
        <v>3010005027605</v>
      </c>
      <c r="E424" s="32" t="s">
        <v>884</v>
      </c>
      <c r="F424" s="30" t="s">
        <v>885</v>
      </c>
      <c r="G424" s="14">
        <v>20</v>
      </c>
      <c r="H424" s="15">
        <v>5285396</v>
      </c>
      <c r="I424" s="16">
        <v>5584</v>
      </c>
      <c r="J424" s="14">
        <v>268</v>
      </c>
      <c r="K424" s="90">
        <f t="shared" si="12"/>
        <v>20.900000000000002</v>
      </c>
      <c r="L424" s="20">
        <v>12</v>
      </c>
      <c r="M424" s="58">
        <f t="shared" si="13"/>
        <v>21074.146730462518</v>
      </c>
      <c r="N424" s="85"/>
      <c r="O424" s="59"/>
      <c r="P424" s="108"/>
      <c r="Q424" s="55"/>
      <c r="R424" s="109">
        <v>0</v>
      </c>
      <c r="S424" s="55"/>
      <c r="T424" s="55"/>
      <c r="U424" s="116">
        <v>0</v>
      </c>
      <c r="V424" s="108"/>
      <c r="W424" s="55"/>
      <c r="X424" s="109">
        <v>0</v>
      </c>
      <c r="Y424" s="129"/>
      <c r="Z424" s="78">
        <v>0</v>
      </c>
    </row>
    <row r="425" spans="1:26" ht="27" customHeight="1">
      <c r="A425" s="32" t="s">
        <v>72</v>
      </c>
      <c r="B425" s="27">
        <v>421</v>
      </c>
      <c r="C425" s="73">
        <v>4</v>
      </c>
      <c r="D425" s="91">
        <v>8040003001075</v>
      </c>
      <c r="E425" s="32" t="s">
        <v>886</v>
      </c>
      <c r="F425" s="30" t="s">
        <v>887</v>
      </c>
      <c r="G425" s="14">
        <v>20</v>
      </c>
      <c r="H425" s="15">
        <v>2749325</v>
      </c>
      <c r="I425" s="16">
        <v>1706</v>
      </c>
      <c r="J425" s="14">
        <v>254</v>
      </c>
      <c r="K425" s="90">
        <f t="shared" si="12"/>
        <v>6.8</v>
      </c>
      <c r="L425" s="20">
        <v>12</v>
      </c>
      <c r="M425" s="58">
        <f t="shared" si="13"/>
        <v>33692.708333333336</v>
      </c>
      <c r="N425" s="85"/>
      <c r="O425" s="59"/>
      <c r="P425" s="108"/>
      <c r="Q425" s="55"/>
      <c r="R425" s="109">
        <v>0</v>
      </c>
      <c r="S425" s="55"/>
      <c r="T425" s="55"/>
      <c r="U425" s="116">
        <v>0</v>
      </c>
      <c r="V425" s="108"/>
      <c r="W425" s="55"/>
      <c r="X425" s="109">
        <v>0</v>
      </c>
      <c r="Y425" s="129" t="s">
        <v>85</v>
      </c>
      <c r="Z425" s="78">
        <v>0.3</v>
      </c>
    </row>
    <row r="426" spans="1:26" ht="27" customHeight="1">
      <c r="A426" s="32" t="s">
        <v>72</v>
      </c>
      <c r="B426" s="27">
        <v>422</v>
      </c>
      <c r="C426" s="73">
        <v>4</v>
      </c>
      <c r="D426" s="91">
        <v>4040001090388</v>
      </c>
      <c r="E426" s="32" t="s">
        <v>888</v>
      </c>
      <c r="F426" s="30" t="s">
        <v>889</v>
      </c>
      <c r="G426" s="14">
        <v>20</v>
      </c>
      <c r="H426" s="15">
        <v>3775050</v>
      </c>
      <c r="I426" s="16">
        <v>2449</v>
      </c>
      <c r="J426" s="14">
        <v>304</v>
      </c>
      <c r="K426" s="90">
        <f t="shared" si="12"/>
        <v>8.1</v>
      </c>
      <c r="L426" s="20">
        <v>12</v>
      </c>
      <c r="M426" s="58">
        <f t="shared" si="13"/>
        <v>38837.962962962964</v>
      </c>
      <c r="N426" s="85"/>
      <c r="O426" s="59"/>
      <c r="P426" s="108"/>
      <c r="Q426" s="55"/>
      <c r="R426" s="109">
        <v>0</v>
      </c>
      <c r="S426" s="55"/>
      <c r="T426" s="55"/>
      <c r="U426" s="116">
        <v>0</v>
      </c>
      <c r="V426" s="108"/>
      <c r="W426" s="55"/>
      <c r="X426" s="109">
        <v>0</v>
      </c>
      <c r="Y426" s="129"/>
      <c r="Z426" s="78">
        <v>0</v>
      </c>
    </row>
    <row r="427" spans="1:26" ht="27" customHeight="1">
      <c r="A427" s="32" t="s">
        <v>72</v>
      </c>
      <c r="B427" s="27">
        <v>423</v>
      </c>
      <c r="C427" s="73">
        <v>5</v>
      </c>
      <c r="D427" s="91">
        <v>1040005017646</v>
      </c>
      <c r="E427" s="32" t="s">
        <v>890</v>
      </c>
      <c r="F427" s="30" t="s">
        <v>891</v>
      </c>
      <c r="G427" s="14">
        <v>5</v>
      </c>
      <c r="H427" s="15">
        <v>571357</v>
      </c>
      <c r="I427" s="16">
        <v>724</v>
      </c>
      <c r="J427" s="14">
        <v>263</v>
      </c>
      <c r="K427" s="90">
        <f t="shared" si="12"/>
        <v>2.8000000000000003</v>
      </c>
      <c r="L427" s="20">
        <v>12</v>
      </c>
      <c r="M427" s="58">
        <f t="shared" si="13"/>
        <v>17004.672619047618</v>
      </c>
      <c r="N427" s="85"/>
      <c r="O427" s="59"/>
      <c r="P427" s="108"/>
      <c r="Q427" s="55"/>
      <c r="R427" s="109">
        <v>0</v>
      </c>
      <c r="S427" s="55"/>
      <c r="T427" s="55"/>
      <c r="U427" s="116">
        <v>0</v>
      </c>
      <c r="V427" s="108"/>
      <c r="W427" s="55"/>
      <c r="X427" s="109">
        <v>0</v>
      </c>
      <c r="Y427" s="129"/>
      <c r="Z427" s="78">
        <v>0</v>
      </c>
    </row>
    <row r="428" spans="1:26" ht="27" customHeight="1">
      <c r="A428" s="32" t="s">
        <v>72</v>
      </c>
      <c r="B428" s="27">
        <v>424</v>
      </c>
      <c r="C428" s="73">
        <v>4</v>
      </c>
      <c r="D428" s="91">
        <v>6110001030129</v>
      </c>
      <c r="E428" s="32" t="s">
        <v>112</v>
      </c>
      <c r="F428" s="30" t="s">
        <v>113</v>
      </c>
      <c r="G428" s="14">
        <v>10</v>
      </c>
      <c r="H428" s="15">
        <v>2109006</v>
      </c>
      <c r="I428" s="16">
        <v>1228</v>
      </c>
      <c r="J428" s="14">
        <v>362</v>
      </c>
      <c r="K428" s="90">
        <f t="shared" si="12"/>
        <v>3.4</v>
      </c>
      <c r="L428" s="20">
        <v>12</v>
      </c>
      <c r="M428" s="58">
        <f t="shared" si="13"/>
        <v>51691.323529411769</v>
      </c>
      <c r="N428" s="85"/>
      <c r="O428" s="59"/>
      <c r="P428" s="108" t="s">
        <v>85</v>
      </c>
      <c r="Q428" s="55"/>
      <c r="R428" s="109">
        <v>1</v>
      </c>
      <c r="S428" s="55"/>
      <c r="T428" s="55"/>
      <c r="U428" s="116">
        <v>0</v>
      </c>
      <c r="V428" s="108"/>
      <c r="W428" s="55"/>
      <c r="X428" s="109">
        <v>0</v>
      </c>
      <c r="Y428" s="129"/>
      <c r="Z428" s="78">
        <v>0</v>
      </c>
    </row>
    <row r="429" spans="1:26" ht="27" customHeight="1">
      <c r="A429" s="32" t="s">
        <v>72</v>
      </c>
      <c r="B429" s="27">
        <v>425</v>
      </c>
      <c r="C429" s="73">
        <v>4</v>
      </c>
      <c r="D429" s="91">
        <v>8040001120827</v>
      </c>
      <c r="E429" s="32" t="s">
        <v>892</v>
      </c>
      <c r="F429" s="30" t="s">
        <v>893</v>
      </c>
      <c r="G429" s="14">
        <v>20</v>
      </c>
      <c r="H429" s="15">
        <v>794880</v>
      </c>
      <c r="I429" s="16">
        <v>1106</v>
      </c>
      <c r="J429" s="14">
        <v>255</v>
      </c>
      <c r="K429" s="90">
        <f t="shared" si="12"/>
        <v>4.3999999999999995</v>
      </c>
      <c r="L429" s="20">
        <v>12</v>
      </c>
      <c r="M429" s="58">
        <f t="shared" si="13"/>
        <v>15054.545454545456</v>
      </c>
      <c r="N429" s="85"/>
      <c r="O429" s="59"/>
      <c r="P429" s="108" t="s">
        <v>85</v>
      </c>
      <c r="Q429" s="55"/>
      <c r="R429" s="109">
        <v>1</v>
      </c>
      <c r="S429" s="55"/>
      <c r="T429" s="55"/>
      <c r="U429" s="116">
        <v>0</v>
      </c>
      <c r="V429" s="108"/>
      <c r="W429" s="55"/>
      <c r="X429" s="109">
        <v>0</v>
      </c>
      <c r="Y429" s="129"/>
      <c r="Z429" s="78">
        <v>0</v>
      </c>
    </row>
    <row r="430" spans="1:26" ht="27" customHeight="1">
      <c r="A430" s="32" t="s">
        <v>72</v>
      </c>
      <c r="B430" s="27">
        <v>426</v>
      </c>
      <c r="C430" s="73">
        <v>4</v>
      </c>
      <c r="D430" s="91">
        <v>7040001098791</v>
      </c>
      <c r="E430" s="32" t="s">
        <v>122</v>
      </c>
      <c r="F430" s="30" t="s">
        <v>123</v>
      </c>
      <c r="G430" s="14">
        <v>20</v>
      </c>
      <c r="H430" s="15">
        <v>2501160</v>
      </c>
      <c r="I430" s="16">
        <v>1980</v>
      </c>
      <c r="J430" s="14">
        <v>269</v>
      </c>
      <c r="K430" s="90">
        <f t="shared" si="12"/>
        <v>7.3999999999999995</v>
      </c>
      <c r="L430" s="20">
        <v>12</v>
      </c>
      <c r="M430" s="58">
        <f t="shared" si="13"/>
        <v>28166.216216216217</v>
      </c>
      <c r="N430" s="85"/>
      <c r="O430" s="59"/>
      <c r="P430" s="108"/>
      <c r="Q430" s="55"/>
      <c r="R430" s="109">
        <v>0</v>
      </c>
      <c r="S430" s="55"/>
      <c r="T430" s="55"/>
      <c r="U430" s="116">
        <v>0</v>
      </c>
      <c r="V430" s="108"/>
      <c r="W430" s="55"/>
      <c r="X430" s="109">
        <v>0</v>
      </c>
      <c r="Y430" s="129"/>
      <c r="Z430" s="78">
        <v>0</v>
      </c>
    </row>
    <row r="431" spans="1:26" ht="27" customHeight="1">
      <c r="A431" s="32" t="s">
        <v>72</v>
      </c>
      <c r="B431" s="27">
        <v>427</v>
      </c>
      <c r="C431" s="73">
        <v>4</v>
      </c>
      <c r="D431" s="91">
        <v>5011703003077</v>
      </c>
      <c r="E431" s="32" t="s">
        <v>894</v>
      </c>
      <c r="F431" s="30" t="s">
        <v>895</v>
      </c>
      <c r="G431" s="14">
        <v>20</v>
      </c>
      <c r="H431" s="15">
        <v>6024400</v>
      </c>
      <c r="I431" s="16">
        <v>9964</v>
      </c>
      <c r="J431" s="14">
        <v>303</v>
      </c>
      <c r="K431" s="90">
        <f t="shared" si="12"/>
        <v>32.9</v>
      </c>
      <c r="L431" s="20">
        <v>12</v>
      </c>
      <c r="M431" s="58">
        <f t="shared" si="13"/>
        <v>15259.371833839919</v>
      </c>
      <c r="N431" s="85"/>
      <c r="O431" s="59"/>
      <c r="P431" s="108"/>
      <c r="Q431" s="55"/>
      <c r="R431" s="109">
        <v>0</v>
      </c>
      <c r="S431" s="55"/>
      <c r="T431" s="55"/>
      <c r="U431" s="116">
        <v>0</v>
      </c>
      <c r="V431" s="108"/>
      <c r="W431" s="55"/>
      <c r="X431" s="109">
        <v>0</v>
      </c>
      <c r="Y431" s="129"/>
      <c r="Z431" s="78">
        <v>0</v>
      </c>
    </row>
    <row r="432" spans="1:26" ht="27" customHeight="1">
      <c r="A432" s="32" t="s">
        <v>72</v>
      </c>
      <c r="B432" s="27">
        <v>428</v>
      </c>
      <c r="C432" s="73">
        <v>4</v>
      </c>
      <c r="D432" s="91">
        <v>6010001178226</v>
      </c>
      <c r="E432" s="32" t="s">
        <v>896</v>
      </c>
      <c r="F432" s="30" t="s">
        <v>897</v>
      </c>
      <c r="G432" s="14">
        <v>20</v>
      </c>
      <c r="H432" s="15">
        <v>2323252</v>
      </c>
      <c r="I432" s="16">
        <v>3688</v>
      </c>
      <c r="J432" s="14">
        <v>266</v>
      </c>
      <c r="K432" s="90">
        <f t="shared" si="12"/>
        <v>13.9</v>
      </c>
      <c r="L432" s="20">
        <v>12</v>
      </c>
      <c r="M432" s="58">
        <f t="shared" si="13"/>
        <v>13928.369304556354</v>
      </c>
      <c r="N432" s="85"/>
      <c r="O432" s="59"/>
      <c r="P432" s="108"/>
      <c r="Q432" s="55"/>
      <c r="R432" s="109">
        <v>0</v>
      </c>
      <c r="S432" s="55"/>
      <c r="T432" s="55"/>
      <c r="U432" s="116">
        <v>0</v>
      </c>
      <c r="V432" s="108"/>
      <c r="W432" s="55"/>
      <c r="X432" s="109">
        <v>0</v>
      </c>
      <c r="Y432" s="129"/>
      <c r="Z432" s="78">
        <v>0</v>
      </c>
    </row>
    <row r="433" spans="1:26" ht="27" customHeight="1">
      <c r="A433" s="32" t="s">
        <v>72</v>
      </c>
      <c r="B433" s="27">
        <v>429</v>
      </c>
      <c r="C433" s="73">
        <v>4</v>
      </c>
      <c r="D433" s="91">
        <v>2021003010858</v>
      </c>
      <c r="E433" s="32" t="s">
        <v>898</v>
      </c>
      <c r="F433" s="30" t="s">
        <v>899</v>
      </c>
      <c r="G433" s="14">
        <v>20</v>
      </c>
      <c r="H433" s="15">
        <v>1726222</v>
      </c>
      <c r="I433" s="16">
        <v>2323</v>
      </c>
      <c r="J433" s="14">
        <v>306</v>
      </c>
      <c r="K433" s="90">
        <f t="shared" si="12"/>
        <v>7.6</v>
      </c>
      <c r="L433" s="20">
        <v>12</v>
      </c>
      <c r="M433" s="58">
        <f t="shared" si="13"/>
        <v>18927.872807017546</v>
      </c>
      <c r="N433" s="85"/>
      <c r="O433" s="59"/>
      <c r="P433" s="108"/>
      <c r="Q433" s="55"/>
      <c r="R433" s="109">
        <v>0</v>
      </c>
      <c r="S433" s="55"/>
      <c r="T433" s="55"/>
      <c r="U433" s="116">
        <v>0</v>
      </c>
      <c r="V433" s="108"/>
      <c r="W433" s="55"/>
      <c r="X433" s="109">
        <v>0</v>
      </c>
      <c r="Y433" s="129" t="s">
        <v>85</v>
      </c>
      <c r="Z433" s="78">
        <v>7.0000000000000007E-2</v>
      </c>
    </row>
    <row r="434" spans="1:26" ht="27" customHeight="1">
      <c r="A434" s="32" t="s">
        <v>72</v>
      </c>
      <c r="B434" s="27">
        <v>430</v>
      </c>
      <c r="C434" s="73">
        <v>3</v>
      </c>
      <c r="D434" s="91">
        <v>5040005003956</v>
      </c>
      <c r="E434" s="32" t="s">
        <v>900</v>
      </c>
      <c r="F434" s="30" t="s">
        <v>901</v>
      </c>
      <c r="G434" s="14">
        <v>20</v>
      </c>
      <c r="H434" s="15">
        <v>2153090</v>
      </c>
      <c r="I434" s="16">
        <v>1443</v>
      </c>
      <c r="J434" s="14">
        <v>250</v>
      </c>
      <c r="K434" s="90">
        <f t="shared" si="12"/>
        <v>5.8</v>
      </c>
      <c r="L434" s="20">
        <v>12</v>
      </c>
      <c r="M434" s="58">
        <f t="shared" si="13"/>
        <v>30935.201149425291</v>
      </c>
      <c r="N434" s="85"/>
      <c r="O434" s="59"/>
      <c r="P434" s="108"/>
      <c r="Q434" s="55"/>
      <c r="R434" s="109">
        <v>0</v>
      </c>
      <c r="S434" s="55"/>
      <c r="T434" s="55"/>
      <c r="U434" s="116">
        <v>0</v>
      </c>
      <c r="V434" s="108"/>
      <c r="W434" s="55"/>
      <c r="X434" s="109">
        <v>0</v>
      </c>
      <c r="Y434" s="129"/>
      <c r="Z434" s="78">
        <v>0</v>
      </c>
    </row>
    <row r="435" spans="1:26" ht="27" customHeight="1">
      <c r="A435" s="32" t="s">
        <v>72</v>
      </c>
      <c r="B435" s="27">
        <v>431</v>
      </c>
      <c r="C435" s="73">
        <v>4</v>
      </c>
      <c r="D435" s="91">
        <v>2040001090976</v>
      </c>
      <c r="E435" s="32" t="s">
        <v>902</v>
      </c>
      <c r="F435" s="30" t="s">
        <v>903</v>
      </c>
      <c r="G435" s="14">
        <v>20</v>
      </c>
      <c r="H435" s="15">
        <v>494920</v>
      </c>
      <c r="I435" s="16">
        <v>2576</v>
      </c>
      <c r="J435" s="14">
        <v>256</v>
      </c>
      <c r="K435" s="90">
        <f t="shared" si="12"/>
        <v>10.1</v>
      </c>
      <c r="L435" s="20">
        <v>12</v>
      </c>
      <c r="M435" s="58">
        <f t="shared" si="13"/>
        <v>4083.4983498349834</v>
      </c>
      <c r="N435" s="85"/>
      <c r="O435" s="59"/>
      <c r="P435" s="108"/>
      <c r="Q435" s="55"/>
      <c r="R435" s="109">
        <v>0</v>
      </c>
      <c r="S435" s="55"/>
      <c r="T435" s="55"/>
      <c r="U435" s="116">
        <v>0</v>
      </c>
      <c r="V435" s="108"/>
      <c r="W435" s="55"/>
      <c r="X435" s="109">
        <v>0</v>
      </c>
      <c r="Y435" s="129" t="s">
        <v>85</v>
      </c>
      <c r="Z435" s="78">
        <v>0.24</v>
      </c>
    </row>
    <row r="436" spans="1:26" ht="27" customHeight="1">
      <c r="A436" s="32" t="s">
        <v>72</v>
      </c>
      <c r="B436" s="27">
        <v>432</v>
      </c>
      <c r="C436" s="73">
        <v>4</v>
      </c>
      <c r="D436" s="91">
        <v>7040001113179</v>
      </c>
      <c r="E436" s="32" t="s">
        <v>904</v>
      </c>
      <c r="F436" s="30" t="s">
        <v>905</v>
      </c>
      <c r="G436" s="14">
        <v>20</v>
      </c>
      <c r="H436" s="15">
        <v>1492021</v>
      </c>
      <c r="I436" s="16">
        <v>1228</v>
      </c>
      <c r="J436" s="14">
        <v>239</v>
      </c>
      <c r="K436" s="90">
        <f t="shared" si="12"/>
        <v>5.1999999999999993</v>
      </c>
      <c r="L436" s="20">
        <v>12</v>
      </c>
      <c r="M436" s="58">
        <f t="shared" si="13"/>
        <v>23910.592948717953</v>
      </c>
      <c r="N436" s="85"/>
      <c r="O436" s="59"/>
      <c r="P436" s="108"/>
      <c r="Q436" s="55"/>
      <c r="R436" s="109">
        <v>0</v>
      </c>
      <c r="S436" s="55"/>
      <c r="T436" s="55"/>
      <c r="U436" s="116">
        <v>0</v>
      </c>
      <c r="V436" s="108"/>
      <c r="W436" s="55"/>
      <c r="X436" s="109">
        <v>0</v>
      </c>
      <c r="Y436" s="129" t="s">
        <v>85</v>
      </c>
      <c r="Z436" s="78">
        <v>0.04</v>
      </c>
    </row>
    <row r="437" spans="1:26" ht="27" customHeight="1">
      <c r="A437" s="32" t="s">
        <v>72</v>
      </c>
      <c r="B437" s="27">
        <v>433</v>
      </c>
      <c r="C437" s="73">
        <v>4</v>
      </c>
      <c r="D437" s="91">
        <v>1040001094648</v>
      </c>
      <c r="E437" s="32" t="s">
        <v>906</v>
      </c>
      <c r="F437" s="30" t="s">
        <v>907</v>
      </c>
      <c r="G437" s="14">
        <v>12</v>
      </c>
      <c r="H437" s="15">
        <v>1116088</v>
      </c>
      <c r="I437" s="16">
        <v>3650</v>
      </c>
      <c r="J437" s="14">
        <v>260</v>
      </c>
      <c r="K437" s="90">
        <f t="shared" si="12"/>
        <v>14.1</v>
      </c>
      <c r="L437" s="20">
        <v>12</v>
      </c>
      <c r="M437" s="58">
        <f t="shared" si="13"/>
        <v>6596.2647754137115</v>
      </c>
      <c r="N437" s="85"/>
      <c r="O437" s="59"/>
      <c r="P437" s="108"/>
      <c r="Q437" s="55"/>
      <c r="R437" s="109">
        <v>0</v>
      </c>
      <c r="S437" s="55"/>
      <c r="T437" s="55"/>
      <c r="U437" s="116">
        <v>0</v>
      </c>
      <c r="V437" s="108"/>
      <c r="W437" s="55"/>
      <c r="X437" s="109">
        <v>0</v>
      </c>
      <c r="Y437" s="129" t="s">
        <v>85</v>
      </c>
      <c r="Z437" s="78">
        <v>0.01</v>
      </c>
    </row>
    <row r="438" spans="1:26" ht="27" customHeight="1">
      <c r="A438" s="32" t="s">
        <v>72</v>
      </c>
      <c r="B438" s="27">
        <v>434</v>
      </c>
      <c r="C438" s="73">
        <v>4</v>
      </c>
      <c r="D438" s="91">
        <v>1040003014141</v>
      </c>
      <c r="E438" s="32" t="s">
        <v>908</v>
      </c>
      <c r="F438" s="30" t="s">
        <v>909</v>
      </c>
      <c r="G438" s="14">
        <v>20</v>
      </c>
      <c r="H438" s="15">
        <v>949221</v>
      </c>
      <c r="I438" s="16">
        <v>1071</v>
      </c>
      <c r="J438" s="14">
        <v>244</v>
      </c>
      <c r="K438" s="90">
        <f t="shared" si="12"/>
        <v>4.3999999999999995</v>
      </c>
      <c r="L438" s="20">
        <v>12</v>
      </c>
      <c r="M438" s="58">
        <f t="shared" si="13"/>
        <v>17977.670454545456</v>
      </c>
      <c r="N438" s="85"/>
      <c r="O438" s="59"/>
      <c r="P438" s="108"/>
      <c r="Q438" s="55"/>
      <c r="R438" s="109">
        <v>0</v>
      </c>
      <c r="S438" s="55"/>
      <c r="T438" s="55"/>
      <c r="U438" s="116">
        <v>0</v>
      </c>
      <c r="V438" s="108"/>
      <c r="W438" s="55"/>
      <c r="X438" s="109">
        <v>0</v>
      </c>
      <c r="Y438" s="129"/>
      <c r="Z438" s="78">
        <v>0</v>
      </c>
    </row>
    <row r="439" spans="1:26" ht="27" customHeight="1">
      <c r="A439" s="32" t="s">
        <v>72</v>
      </c>
      <c r="B439" s="27">
        <v>435</v>
      </c>
      <c r="C439" s="73">
        <v>4</v>
      </c>
      <c r="D439" s="91">
        <v>9040002016387</v>
      </c>
      <c r="E439" s="32" t="s">
        <v>910</v>
      </c>
      <c r="F439" s="30" t="s">
        <v>911</v>
      </c>
      <c r="G439" s="14">
        <v>20</v>
      </c>
      <c r="H439" s="15">
        <v>1221138</v>
      </c>
      <c r="I439" s="16">
        <v>1320</v>
      </c>
      <c r="J439" s="14">
        <v>244</v>
      </c>
      <c r="K439" s="90">
        <f t="shared" si="12"/>
        <v>5.5</v>
      </c>
      <c r="L439" s="20">
        <v>12</v>
      </c>
      <c r="M439" s="58">
        <f t="shared" si="13"/>
        <v>18502.090909090908</v>
      </c>
      <c r="N439" s="85"/>
      <c r="O439" s="59"/>
      <c r="P439" s="108"/>
      <c r="Q439" s="55"/>
      <c r="R439" s="109">
        <v>0</v>
      </c>
      <c r="S439" s="55"/>
      <c r="T439" s="55"/>
      <c r="U439" s="116">
        <v>0</v>
      </c>
      <c r="V439" s="108"/>
      <c r="W439" s="55"/>
      <c r="X439" s="109">
        <v>0</v>
      </c>
      <c r="Y439" s="129"/>
      <c r="Z439" s="78">
        <v>0</v>
      </c>
    </row>
    <row r="440" spans="1:26" ht="27" customHeight="1">
      <c r="A440" s="32" t="s">
        <v>72</v>
      </c>
      <c r="B440" s="27">
        <v>436</v>
      </c>
      <c r="C440" s="73">
        <v>4</v>
      </c>
      <c r="D440" s="91">
        <v>6370001048847</v>
      </c>
      <c r="E440" s="32" t="s">
        <v>912</v>
      </c>
      <c r="F440" s="30" t="s">
        <v>913</v>
      </c>
      <c r="G440" s="14">
        <v>20</v>
      </c>
      <c r="H440" s="15">
        <v>15256864</v>
      </c>
      <c r="I440" s="16">
        <v>11457</v>
      </c>
      <c r="J440" s="14">
        <v>321</v>
      </c>
      <c r="K440" s="90">
        <f t="shared" si="12"/>
        <v>35.700000000000003</v>
      </c>
      <c r="L440" s="20">
        <v>12</v>
      </c>
      <c r="M440" s="58">
        <f t="shared" si="13"/>
        <v>35613.594771241827</v>
      </c>
      <c r="N440" s="85"/>
      <c r="O440" s="59"/>
      <c r="P440" s="108"/>
      <c r="Q440" s="55"/>
      <c r="R440" s="109">
        <v>0</v>
      </c>
      <c r="S440" s="55"/>
      <c r="T440" s="55"/>
      <c r="U440" s="116">
        <v>0</v>
      </c>
      <c r="V440" s="108"/>
      <c r="W440" s="55"/>
      <c r="X440" s="109">
        <v>0</v>
      </c>
      <c r="Y440" s="129" t="s">
        <v>85</v>
      </c>
      <c r="Z440" s="78">
        <v>0.5</v>
      </c>
    </row>
    <row r="441" spans="1:26" ht="27" customHeight="1">
      <c r="A441" s="32" t="s">
        <v>72</v>
      </c>
      <c r="B441" s="27">
        <v>437</v>
      </c>
      <c r="C441" s="73">
        <v>5</v>
      </c>
      <c r="D441" s="91">
        <v>1040005002648</v>
      </c>
      <c r="E441" s="32" t="s">
        <v>914</v>
      </c>
      <c r="F441" s="30" t="s">
        <v>915</v>
      </c>
      <c r="G441" s="14">
        <v>20</v>
      </c>
      <c r="H441" s="15">
        <v>7022558</v>
      </c>
      <c r="I441" s="16">
        <v>3319</v>
      </c>
      <c r="J441" s="14">
        <v>261</v>
      </c>
      <c r="K441" s="90">
        <f t="shared" si="12"/>
        <v>12.799999999999999</v>
      </c>
      <c r="L441" s="20">
        <v>12</v>
      </c>
      <c r="M441" s="58">
        <f t="shared" si="13"/>
        <v>45719.778645833336</v>
      </c>
      <c r="N441" s="85"/>
      <c r="O441" s="59"/>
      <c r="P441" s="108" t="s">
        <v>85</v>
      </c>
      <c r="Q441" s="55"/>
      <c r="R441" s="109">
        <v>0.02</v>
      </c>
      <c r="S441" s="55"/>
      <c r="T441" s="55"/>
      <c r="U441" s="116">
        <v>0</v>
      </c>
      <c r="V441" s="108"/>
      <c r="W441" s="55"/>
      <c r="X441" s="109">
        <v>0</v>
      </c>
      <c r="Y441" s="129"/>
      <c r="Z441" s="78">
        <v>0</v>
      </c>
    </row>
    <row r="442" spans="1:26" ht="27" customHeight="1">
      <c r="A442" s="32" t="s">
        <v>72</v>
      </c>
      <c r="B442" s="27">
        <v>438</v>
      </c>
      <c r="C442" s="73">
        <v>4</v>
      </c>
      <c r="D442" s="91">
        <v>3040001005792</v>
      </c>
      <c r="E442" s="32" t="s">
        <v>916</v>
      </c>
      <c r="F442" s="30" t="s">
        <v>917</v>
      </c>
      <c r="G442" s="14"/>
      <c r="H442" s="15">
        <v>0</v>
      </c>
      <c r="I442" s="16">
        <v>0</v>
      </c>
      <c r="J442" s="14">
        <v>0</v>
      </c>
      <c r="K442" s="90" t="e">
        <f t="shared" si="12"/>
        <v>#DIV/0!</v>
      </c>
      <c r="L442" s="20">
        <v>0</v>
      </c>
      <c r="M442" s="58" t="e">
        <f t="shared" si="13"/>
        <v>#DIV/0!</v>
      </c>
      <c r="N442" s="85"/>
      <c r="O442" s="59"/>
      <c r="P442" s="108"/>
      <c r="Q442" s="55"/>
      <c r="R442" s="109">
        <v>0</v>
      </c>
      <c r="S442" s="55"/>
      <c r="T442" s="55"/>
      <c r="U442" s="116">
        <v>0</v>
      </c>
      <c r="V442" s="108"/>
      <c r="W442" s="55"/>
      <c r="X442" s="109">
        <v>0</v>
      </c>
      <c r="Y442" s="129"/>
      <c r="Z442" s="78">
        <v>0</v>
      </c>
    </row>
    <row r="443" spans="1:26" ht="27" customHeight="1">
      <c r="A443" s="32" t="s">
        <v>72</v>
      </c>
      <c r="B443" s="27">
        <v>439</v>
      </c>
      <c r="C443" s="73">
        <v>5</v>
      </c>
      <c r="D443" s="91">
        <v>6040005019794</v>
      </c>
      <c r="E443" s="32" t="s">
        <v>918</v>
      </c>
      <c r="F443" s="30" t="s">
        <v>919</v>
      </c>
      <c r="G443" s="14">
        <v>20</v>
      </c>
      <c r="H443" s="15">
        <v>6199375</v>
      </c>
      <c r="I443" s="16">
        <v>2970</v>
      </c>
      <c r="J443" s="14">
        <v>313</v>
      </c>
      <c r="K443" s="90">
        <f t="shared" si="12"/>
        <v>9.5</v>
      </c>
      <c r="L443" s="20">
        <v>12</v>
      </c>
      <c r="M443" s="58">
        <f t="shared" si="13"/>
        <v>54380.482456140344</v>
      </c>
      <c r="N443" s="85"/>
      <c r="O443" s="59"/>
      <c r="P443" s="108"/>
      <c r="Q443" s="55"/>
      <c r="R443" s="109">
        <v>0</v>
      </c>
      <c r="S443" s="55"/>
      <c r="T443" s="55"/>
      <c r="U443" s="116">
        <v>0</v>
      </c>
      <c r="V443" s="108"/>
      <c r="W443" s="55"/>
      <c r="X443" s="109">
        <v>0</v>
      </c>
      <c r="Y443" s="129" t="s">
        <v>85</v>
      </c>
      <c r="Z443" s="78">
        <v>0.27</v>
      </c>
    </row>
    <row r="444" spans="1:26" ht="27" customHeight="1">
      <c r="A444" s="32" t="s">
        <v>72</v>
      </c>
      <c r="B444" s="27">
        <v>440</v>
      </c>
      <c r="C444" s="73">
        <v>4</v>
      </c>
      <c r="D444" s="91">
        <v>5040001102828</v>
      </c>
      <c r="E444" s="32" t="s">
        <v>850</v>
      </c>
      <c r="F444" s="30" t="s">
        <v>920</v>
      </c>
      <c r="G444" s="14">
        <v>20</v>
      </c>
      <c r="H444" s="15">
        <v>24215662</v>
      </c>
      <c r="I444" s="16">
        <v>11565</v>
      </c>
      <c r="J444" s="14">
        <v>286</v>
      </c>
      <c r="K444" s="90">
        <f t="shared" si="12"/>
        <v>40.5</v>
      </c>
      <c r="L444" s="20">
        <v>12</v>
      </c>
      <c r="M444" s="58">
        <f t="shared" si="13"/>
        <v>49826.465020576135</v>
      </c>
      <c r="N444" s="85"/>
      <c r="O444" s="59"/>
      <c r="P444" s="108"/>
      <c r="Q444" s="55"/>
      <c r="R444" s="109">
        <v>0</v>
      </c>
      <c r="S444" s="55"/>
      <c r="T444" s="55"/>
      <c r="U444" s="116">
        <v>0</v>
      </c>
      <c r="V444" s="108"/>
      <c r="W444" s="55"/>
      <c r="X444" s="109">
        <v>0</v>
      </c>
      <c r="Y444" s="129" t="s">
        <v>85</v>
      </c>
      <c r="Z444" s="78">
        <v>0.23</v>
      </c>
    </row>
    <row r="445" spans="1:26" ht="27" customHeight="1">
      <c r="A445" s="32" t="s">
        <v>72</v>
      </c>
      <c r="B445" s="27">
        <v>441</v>
      </c>
      <c r="C445" s="73">
        <v>4</v>
      </c>
      <c r="D445" s="91">
        <v>3430001061920</v>
      </c>
      <c r="E445" s="32" t="s">
        <v>699</v>
      </c>
      <c r="F445" s="30" t="s">
        <v>921</v>
      </c>
      <c r="G445" s="14">
        <v>20</v>
      </c>
      <c r="H445" s="15">
        <v>3560214</v>
      </c>
      <c r="I445" s="16">
        <v>3671</v>
      </c>
      <c r="J445" s="14">
        <v>253</v>
      </c>
      <c r="K445" s="90">
        <f t="shared" si="12"/>
        <v>14.6</v>
      </c>
      <c r="L445" s="20">
        <v>12</v>
      </c>
      <c r="M445" s="58">
        <f t="shared" si="13"/>
        <v>20320.85616438356</v>
      </c>
      <c r="N445" s="85"/>
      <c r="O445" s="59"/>
      <c r="P445" s="108"/>
      <c r="Q445" s="55"/>
      <c r="R445" s="109">
        <v>0</v>
      </c>
      <c r="S445" s="55"/>
      <c r="T445" s="55"/>
      <c r="U445" s="116">
        <v>0</v>
      </c>
      <c r="V445" s="108"/>
      <c r="W445" s="55"/>
      <c r="X445" s="109">
        <v>0</v>
      </c>
      <c r="Y445" s="129"/>
      <c r="Z445" s="78">
        <v>0</v>
      </c>
    </row>
    <row r="446" spans="1:26" ht="27" customHeight="1">
      <c r="A446" s="32" t="s">
        <v>72</v>
      </c>
      <c r="B446" s="27">
        <v>442</v>
      </c>
      <c r="C446" s="73">
        <v>4</v>
      </c>
      <c r="D446" s="91">
        <v>8040001103402</v>
      </c>
      <c r="E446" s="32" t="s">
        <v>922</v>
      </c>
      <c r="F446" s="30" t="s">
        <v>923</v>
      </c>
      <c r="G446" s="14">
        <v>20</v>
      </c>
      <c r="H446" s="15">
        <v>2646855</v>
      </c>
      <c r="I446" s="16">
        <v>4939</v>
      </c>
      <c r="J446" s="14">
        <v>307</v>
      </c>
      <c r="K446" s="90">
        <f t="shared" si="12"/>
        <v>16.100000000000001</v>
      </c>
      <c r="L446" s="20">
        <v>12</v>
      </c>
      <c r="M446" s="58">
        <f t="shared" si="13"/>
        <v>13700.077639751551</v>
      </c>
      <c r="N446" s="85"/>
      <c r="O446" s="59"/>
      <c r="P446" s="108"/>
      <c r="Q446" s="55"/>
      <c r="R446" s="109">
        <v>0</v>
      </c>
      <c r="S446" s="55"/>
      <c r="T446" s="55"/>
      <c r="U446" s="116">
        <v>0</v>
      </c>
      <c r="V446" s="108"/>
      <c r="W446" s="55"/>
      <c r="X446" s="109">
        <v>0</v>
      </c>
      <c r="Y446" s="129"/>
      <c r="Z446" s="78">
        <v>0</v>
      </c>
    </row>
    <row r="447" spans="1:26" ht="27" customHeight="1">
      <c r="A447" s="32" t="s">
        <v>72</v>
      </c>
      <c r="B447" s="27">
        <v>443</v>
      </c>
      <c r="C447" s="73">
        <v>4</v>
      </c>
      <c r="D447" s="91">
        <v>5040001102828</v>
      </c>
      <c r="E447" s="32" t="s">
        <v>850</v>
      </c>
      <c r="F447" s="30" t="s">
        <v>924</v>
      </c>
      <c r="G447" s="14">
        <v>20</v>
      </c>
      <c r="H447" s="15">
        <v>26572078</v>
      </c>
      <c r="I447" s="16">
        <v>12066</v>
      </c>
      <c r="J447" s="14">
        <v>282</v>
      </c>
      <c r="K447" s="90">
        <f t="shared" si="12"/>
        <v>42.800000000000004</v>
      </c>
      <c r="L447" s="20">
        <v>12</v>
      </c>
      <c r="M447" s="58">
        <f t="shared" si="13"/>
        <v>51736.911993769463</v>
      </c>
      <c r="N447" s="85"/>
      <c r="O447" s="59"/>
      <c r="P447" s="108"/>
      <c r="Q447" s="55"/>
      <c r="R447" s="109">
        <v>0</v>
      </c>
      <c r="S447" s="55"/>
      <c r="T447" s="55"/>
      <c r="U447" s="116">
        <v>0</v>
      </c>
      <c r="V447" s="108"/>
      <c r="W447" s="55"/>
      <c r="X447" s="109">
        <v>0</v>
      </c>
      <c r="Y447" s="129" t="s">
        <v>85</v>
      </c>
      <c r="Z447" s="78">
        <v>0.1</v>
      </c>
    </row>
    <row r="448" spans="1:26" ht="27" customHeight="1">
      <c r="A448" s="32" t="s">
        <v>72</v>
      </c>
      <c r="B448" s="27">
        <v>444</v>
      </c>
      <c r="C448" s="73">
        <v>4</v>
      </c>
      <c r="D448" s="91">
        <v>9040001107699</v>
      </c>
      <c r="E448" s="32" t="s">
        <v>925</v>
      </c>
      <c r="F448" s="30" t="s">
        <v>926</v>
      </c>
      <c r="G448" s="14">
        <v>20</v>
      </c>
      <c r="H448" s="15">
        <v>1322700</v>
      </c>
      <c r="I448" s="16">
        <v>1532</v>
      </c>
      <c r="J448" s="14">
        <v>264</v>
      </c>
      <c r="K448" s="90">
        <f t="shared" si="12"/>
        <v>5.8999999999999995</v>
      </c>
      <c r="L448" s="20">
        <v>12</v>
      </c>
      <c r="M448" s="58">
        <f t="shared" si="13"/>
        <v>18682.203389830509</v>
      </c>
      <c r="N448" s="85"/>
      <c r="O448" s="59"/>
      <c r="P448" s="108"/>
      <c r="Q448" s="55"/>
      <c r="R448" s="109">
        <v>0</v>
      </c>
      <c r="S448" s="55"/>
      <c r="T448" s="55"/>
      <c r="U448" s="116">
        <v>0</v>
      </c>
      <c r="V448" s="108"/>
      <c r="W448" s="55"/>
      <c r="X448" s="109">
        <v>0</v>
      </c>
      <c r="Y448" s="129" t="s">
        <v>85</v>
      </c>
      <c r="Z448" s="78">
        <v>0.14000000000000001</v>
      </c>
    </row>
    <row r="449" spans="1:26" ht="27" customHeight="1">
      <c r="A449" s="32" t="s">
        <v>72</v>
      </c>
      <c r="B449" s="27">
        <v>445</v>
      </c>
      <c r="C449" s="73">
        <v>4</v>
      </c>
      <c r="D449" s="91">
        <v>3010001195769</v>
      </c>
      <c r="E449" s="32" t="s">
        <v>701</v>
      </c>
      <c r="F449" s="30" t="s">
        <v>927</v>
      </c>
      <c r="G449" s="14">
        <v>20</v>
      </c>
      <c r="H449" s="15">
        <v>3177975</v>
      </c>
      <c r="I449" s="16">
        <v>5622</v>
      </c>
      <c r="J449" s="14">
        <v>309</v>
      </c>
      <c r="K449" s="90">
        <f t="shared" si="12"/>
        <v>18.200000000000003</v>
      </c>
      <c r="L449" s="20">
        <v>12</v>
      </c>
      <c r="M449" s="58">
        <f t="shared" si="13"/>
        <v>14551.167582417582</v>
      </c>
      <c r="N449" s="85"/>
      <c r="O449" s="59"/>
      <c r="P449" s="108"/>
      <c r="Q449" s="55"/>
      <c r="R449" s="109">
        <v>0</v>
      </c>
      <c r="S449" s="55"/>
      <c r="T449" s="55"/>
      <c r="U449" s="116">
        <v>0</v>
      </c>
      <c r="V449" s="108"/>
      <c r="W449" s="55"/>
      <c r="X449" s="109">
        <v>0</v>
      </c>
      <c r="Y449" s="129" t="s">
        <v>85</v>
      </c>
      <c r="Z449" s="78">
        <v>0.18</v>
      </c>
    </row>
    <row r="450" spans="1:26" ht="27" customHeight="1">
      <c r="A450" s="32" t="s">
        <v>72</v>
      </c>
      <c r="B450" s="27">
        <v>446</v>
      </c>
      <c r="C450" s="73">
        <v>5</v>
      </c>
      <c r="D450" s="91">
        <v>3040005019814</v>
      </c>
      <c r="E450" s="32" t="s">
        <v>928</v>
      </c>
      <c r="F450" s="30" t="s">
        <v>929</v>
      </c>
      <c r="G450" s="14">
        <v>20</v>
      </c>
      <c r="H450" s="15">
        <v>1180700</v>
      </c>
      <c r="I450" s="16">
        <v>1579</v>
      </c>
      <c r="J450" s="14">
        <v>239</v>
      </c>
      <c r="K450" s="90">
        <f t="shared" si="12"/>
        <v>6.6999999999999993</v>
      </c>
      <c r="L450" s="20">
        <v>12</v>
      </c>
      <c r="M450" s="58">
        <f t="shared" si="13"/>
        <v>14685.323383084578</v>
      </c>
      <c r="N450" s="85"/>
      <c r="O450" s="59"/>
      <c r="P450" s="108"/>
      <c r="Q450" s="55"/>
      <c r="R450" s="109">
        <v>0</v>
      </c>
      <c r="S450" s="55"/>
      <c r="T450" s="55"/>
      <c r="U450" s="116">
        <v>0</v>
      </c>
      <c r="V450" s="108"/>
      <c r="W450" s="55"/>
      <c r="X450" s="109">
        <v>0</v>
      </c>
      <c r="Y450" s="129"/>
      <c r="Z450" s="78">
        <v>0</v>
      </c>
    </row>
    <row r="451" spans="1:26" ht="27" customHeight="1">
      <c r="A451" s="32" t="s">
        <v>72</v>
      </c>
      <c r="B451" s="27">
        <v>447</v>
      </c>
      <c r="C451" s="73">
        <v>4</v>
      </c>
      <c r="D451" s="91">
        <v>7040001005558</v>
      </c>
      <c r="E451" s="32" t="s">
        <v>930</v>
      </c>
      <c r="F451" s="30" t="s">
        <v>931</v>
      </c>
      <c r="G451" s="14">
        <v>20</v>
      </c>
      <c r="H451" s="15">
        <v>554960</v>
      </c>
      <c r="I451" s="16">
        <v>1256</v>
      </c>
      <c r="J451" s="14">
        <v>239</v>
      </c>
      <c r="K451" s="90">
        <f t="shared" si="12"/>
        <v>5.3</v>
      </c>
      <c r="L451" s="20">
        <v>12</v>
      </c>
      <c r="M451" s="58">
        <f t="shared" si="13"/>
        <v>8725.7861635220124</v>
      </c>
      <c r="N451" s="85"/>
      <c r="O451" s="59"/>
      <c r="P451" s="108"/>
      <c r="Q451" s="55"/>
      <c r="R451" s="109">
        <v>0</v>
      </c>
      <c r="S451" s="55"/>
      <c r="T451" s="55"/>
      <c r="U451" s="116">
        <v>0</v>
      </c>
      <c r="V451" s="108"/>
      <c r="W451" s="55"/>
      <c r="X451" s="109">
        <v>0</v>
      </c>
      <c r="Y451" s="129"/>
      <c r="Z451" s="78">
        <v>0</v>
      </c>
    </row>
    <row r="452" spans="1:26" ht="27" customHeight="1">
      <c r="A452" s="32" t="s">
        <v>72</v>
      </c>
      <c r="B452" s="27">
        <v>448</v>
      </c>
      <c r="C452" s="73">
        <v>6</v>
      </c>
      <c r="D452" s="91">
        <v>4040005021439</v>
      </c>
      <c r="E452" s="32" t="s">
        <v>932</v>
      </c>
      <c r="F452" s="30" t="s">
        <v>932</v>
      </c>
      <c r="G452" s="14">
        <v>20</v>
      </c>
      <c r="H452" s="15">
        <v>35454251</v>
      </c>
      <c r="I452" s="16">
        <v>12366</v>
      </c>
      <c r="J452" s="14">
        <v>311</v>
      </c>
      <c r="K452" s="90">
        <f t="shared" si="12"/>
        <v>39.800000000000004</v>
      </c>
      <c r="L452" s="20">
        <v>12</v>
      </c>
      <c r="M452" s="58">
        <f t="shared" si="13"/>
        <v>74234.193886097142</v>
      </c>
      <c r="N452" s="85"/>
      <c r="O452" s="59"/>
      <c r="P452" s="108"/>
      <c r="Q452" s="55"/>
      <c r="R452" s="109">
        <v>0</v>
      </c>
      <c r="S452" s="55"/>
      <c r="T452" s="55"/>
      <c r="U452" s="116">
        <v>0</v>
      </c>
      <c r="V452" s="108"/>
      <c r="W452" s="55"/>
      <c r="X452" s="109">
        <v>0</v>
      </c>
      <c r="Y452" s="129"/>
      <c r="Z452" s="78">
        <v>0</v>
      </c>
    </row>
    <row r="453" spans="1:26" ht="27" customHeight="1">
      <c r="A453" s="32" t="s">
        <v>72</v>
      </c>
      <c r="B453" s="27">
        <v>449</v>
      </c>
      <c r="C453" s="73">
        <v>4</v>
      </c>
      <c r="D453" s="91">
        <v>6080001023441</v>
      </c>
      <c r="E453" s="32" t="s">
        <v>933</v>
      </c>
      <c r="F453" s="30" t="s">
        <v>934</v>
      </c>
      <c r="G453" s="14">
        <v>20</v>
      </c>
      <c r="H453" s="15">
        <v>2549225</v>
      </c>
      <c r="I453" s="16">
        <v>3265</v>
      </c>
      <c r="J453" s="14">
        <v>268</v>
      </c>
      <c r="K453" s="90">
        <f t="shared" ref="K453:K516" si="14">ROUNDUP(I453/J453,1)</f>
        <v>12.2</v>
      </c>
      <c r="L453" s="20">
        <v>12</v>
      </c>
      <c r="M453" s="58">
        <f t="shared" ref="M453:M516" si="15">IF(AND(H453&gt;0,K453&gt;0,L453&gt;0),H453/K453/L453,0)</f>
        <v>17412.739071038253</v>
      </c>
      <c r="N453" s="85"/>
      <c r="O453" s="59"/>
      <c r="P453" s="108"/>
      <c r="Q453" s="55"/>
      <c r="R453" s="109">
        <v>0</v>
      </c>
      <c r="S453" s="55"/>
      <c r="T453" s="55"/>
      <c r="U453" s="116">
        <v>0</v>
      </c>
      <c r="V453" s="108"/>
      <c r="W453" s="55"/>
      <c r="X453" s="109">
        <v>0</v>
      </c>
      <c r="Y453" s="129" t="s">
        <v>85</v>
      </c>
      <c r="Z453" s="78">
        <v>0.19</v>
      </c>
    </row>
    <row r="454" spans="1:26" ht="27" customHeight="1">
      <c r="A454" s="32" t="s">
        <v>72</v>
      </c>
      <c r="B454" s="27">
        <v>450</v>
      </c>
      <c r="C454" s="73">
        <v>4</v>
      </c>
      <c r="D454" s="91">
        <v>1040003006700</v>
      </c>
      <c r="E454" s="32" t="s">
        <v>649</v>
      </c>
      <c r="F454" s="30" t="s">
        <v>935</v>
      </c>
      <c r="G454" s="14">
        <v>10</v>
      </c>
      <c r="H454" s="15">
        <v>857005</v>
      </c>
      <c r="I454" s="16">
        <v>1510</v>
      </c>
      <c r="J454" s="14">
        <v>239</v>
      </c>
      <c r="K454" s="90">
        <f t="shared" si="14"/>
        <v>6.3999999999999995</v>
      </c>
      <c r="L454" s="20">
        <v>12</v>
      </c>
      <c r="M454" s="58">
        <f t="shared" si="15"/>
        <v>11158.919270833334</v>
      </c>
      <c r="N454" s="85"/>
      <c r="O454" s="59"/>
      <c r="P454" s="108"/>
      <c r="Q454" s="55"/>
      <c r="R454" s="109">
        <v>0</v>
      </c>
      <c r="S454" s="55"/>
      <c r="T454" s="55"/>
      <c r="U454" s="116">
        <v>0</v>
      </c>
      <c r="V454" s="108"/>
      <c r="W454" s="55"/>
      <c r="X454" s="109">
        <v>0</v>
      </c>
      <c r="Y454" s="129"/>
      <c r="Z454" s="78">
        <v>0</v>
      </c>
    </row>
    <row r="455" spans="1:26" ht="27" customHeight="1">
      <c r="A455" s="32" t="s">
        <v>72</v>
      </c>
      <c r="B455" s="27">
        <v>451</v>
      </c>
      <c r="C455" s="73">
        <v>4</v>
      </c>
      <c r="D455" s="91">
        <v>1040001122953</v>
      </c>
      <c r="E455" s="32" t="s">
        <v>936</v>
      </c>
      <c r="F455" s="31" t="s">
        <v>937</v>
      </c>
      <c r="G455" s="14">
        <v>20</v>
      </c>
      <c r="H455" s="15">
        <v>4639100</v>
      </c>
      <c r="I455" s="16">
        <v>3157</v>
      </c>
      <c r="J455" s="14">
        <v>292</v>
      </c>
      <c r="K455" s="90">
        <f t="shared" si="14"/>
        <v>10.9</v>
      </c>
      <c r="L455" s="20">
        <v>12</v>
      </c>
      <c r="M455" s="58">
        <f t="shared" si="15"/>
        <v>35467.125382262995</v>
      </c>
      <c r="N455" s="85"/>
      <c r="O455" s="59"/>
      <c r="P455" s="108"/>
      <c r="Q455" s="55"/>
      <c r="R455" s="109">
        <v>0</v>
      </c>
      <c r="S455" s="55"/>
      <c r="T455" s="55"/>
      <c r="U455" s="116">
        <v>0</v>
      </c>
      <c r="V455" s="108"/>
      <c r="W455" s="55"/>
      <c r="X455" s="109">
        <v>0</v>
      </c>
      <c r="Y455" s="129" t="s">
        <v>85</v>
      </c>
      <c r="Z455" s="78">
        <v>0.6</v>
      </c>
    </row>
    <row r="456" spans="1:26" ht="27" customHeight="1">
      <c r="A456" s="32" t="s">
        <v>72</v>
      </c>
      <c r="B456" s="27">
        <v>452</v>
      </c>
      <c r="C456" s="73">
        <v>4</v>
      </c>
      <c r="D456" s="91">
        <v>5040002059489</v>
      </c>
      <c r="E456" s="32" t="s">
        <v>938</v>
      </c>
      <c r="F456" s="31" t="s">
        <v>939</v>
      </c>
      <c r="G456" s="14">
        <v>20</v>
      </c>
      <c r="H456" s="15">
        <v>7227025</v>
      </c>
      <c r="I456" s="16">
        <v>4152</v>
      </c>
      <c r="J456" s="14">
        <v>258</v>
      </c>
      <c r="K456" s="90">
        <f t="shared" si="14"/>
        <v>16.100000000000001</v>
      </c>
      <c r="L456" s="20">
        <v>12</v>
      </c>
      <c r="M456" s="58">
        <f t="shared" si="15"/>
        <v>37406.96169772256</v>
      </c>
      <c r="N456" s="85"/>
      <c r="O456" s="59"/>
      <c r="P456" s="108"/>
      <c r="Q456" s="55"/>
      <c r="R456" s="109">
        <v>0</v>
      </c>
      <c r="S456" s="55"/>
      <c r="T456" s="55"/>
      <c r="U456" s="116">
        <v>0</v>
      </c>
      <c r="V456" s="108"/>
      <c r="W456" s="55"/>
      <c r="X456" s="109">
        <v>0</v>
      </c>
      <c r="Y456" s="129" t="s">
        <v>85</v>
      </c>
      <c r="Z456" s="78">
        <v>0.1</v>
      </c>
    </row>
    <row r="457" spans="1:26" ht="27" customHeight="1">
      <c r="A457" s="32" t="s">
        <v>72</v>
      </c>
      <c r="B457" s="27">
        <v>453</v>
      </c>
      <c r="C457" s="73">
        <v>4</v>
      </c>
      <c r="D457" s="91">
        <v>9040002079624</v>
      </c>
      <c r="E457" s="32" t="s">
        <v>940</v>
      </c>
      <c r="F457" s="31" t="s">
        <v>941</v>
      </c>
      <c r="G457" s="14">
        <v>20</v>
      </c>
      <c r="H457" s="15">
        <v>2531712</v>
      </c>
      <c r="I457" s="16">
        <v>1641</v>
      </c>
      <c r="J457" s="14">
        <v>257</v>
      </c>
      <c r="K457" s="90">
        <f t="shared" si="14"/>
        <v>6.3999999999999995</v>
      </c>
      <c r="L457" s="20">
        <v>12</v>
      </c>
      <c r="M457" s="58">
        <f t="shared" si="15"/>
        <v>32965.000000000007</v>
      </c>
      <c r="N457" s="85"/>
      <c r="O457" s="59"/>
      <c r="P457" s="108" t="s">
        <v>85</v>
      </c>
      <c r="Q457" s="55"/>
      <c r="R457" s="109">
        <v>0.24</v>
      </c>
      <c r="S457" s="55"/>
      <c r="T457" s="55"/>
      <c r="U457" s="116">
        <v>0</v>
      </c>
      <c r="V457" s="108"/>
      <c r="W457" s="55"/>
      <c r="X457" s="109">
        <v>0</v>
      </c>
      <c r="Y457" s="129"/>
      <c r="Z457" s="78">
        <v>0</v>
      </c>
    </row>
    <row r="458" spans="1:26" ht="27" customHeight="1">
      <c r="A458" s="32" t="s">
        <v>72</v>
      </c>
      <c r="B458" s="27">
        <v>454</v>
      </c>
      <c r="C458" s="73">
        <v>4</v>
      </c>
      <c r="D458" s="91">
        <v>9040003016989</v>
      </c>
      <c r="E458" s="32" t="s">
        <v>942</v>
      </c>
      <c r="F458" s="31" t="s">
        <v>943</v>
      </c>
      <c r="G458" s="14">
        <v>20</v>
      </c>
      <c r="H458" s="15">
        <v>1758216</v>
      </c>
      <c r="I458" s="16">
        <v>1740</v>
      </c>
      <c r="J458" s="14">
        <v>255</v>
      </c>
      <c r="K458" s="90">
        <f t="shared" si="14"/>
        <v>6.8999999999999995</v>
      </c>
      <c r="L458" s="20">
        <v>12</v>
      </c>
      <c r="M458" s="58">
        <f t="shared" si="15"/>
        <v>21234.492753623188</v>
      </c>
      <c r="N458" s="85"/>
      <c r="O458" s="59"/>
      <c r="P458" s="108"/>
      <c r="Q458" s="55"/>
      <c r="R458" s="109">
        <v>0</v>
      </c>
      <c r="S458" s="55"/>
      <c r="T458" s="55"/>
      <c r="U458" s="116">
        <v>0</v>
      </c>
      <c r="V458" s="108"/>
      <c r="W458" s="55"/>
      <c r="X458" s="109">
        <v>0</v>
      </c>
      <c r="Y458" s="129"/>
      <c r="Z458" s="78">
        <v>0</v>
      </c>
    </row>
    <row r="459" spans="1:26" ht="27" customHeight="1">
      <c r="A459" s="32" t="s">
        <v>72</v>
      </c>
      <c r="B459" s="27">
        <v>455</v>
      </c>
      <c r="C459" s="73">
        <v>4</v>
      </c>
      <c r="D459" s="91">
        <v>4010401078523</v>
      </c>
      <c r="E459" s="32" t="s">
        <v>944</v>
      </c>
      <c r="F459" s="31" t="s">
        <v>945</v>
      </c>
      <c r="G459" s="14">
        <v>10</v>
      </c>
      <c r="H459" s="15">
        <v>1340450</v>
      </c>
      <c r="I459" s="16">
        <v>1203</v>
      </c>
      <c r="J459" s="14">
        <v>272</v>
      </c>
      <c r="K459" s="90">
        <f t="shared" si="14"/>
        <v>4.5</v>
      </c>
      <c r="L459" s="20">
        <v>12</v>
      </c>
      <c r="M459" s="58">
        <f t="shared" si="15"/>
        <v>24823.148148148146</v>
      </c>
      <c r="N459" s="85"/>
      <c r="O459" s="59"/>
      <c r="P459" s="108"/>
      <c r="Q459" s="55"/>
      <c r="R459" s="109">
        <v>0</v>
      </c>
      <c r="S459" s="55"/>
      <c r="T459" s="55"/>
      <c r="U459" s="116">
        <v>0</v>
      </c>
      <c r="V459" s="108"/>
      <c r="W459" s="55"/>
      <c r="X459" s="109">
        <v>0</v>
      </c>
      <c r="Y459" s="129"/>
      <c r="Z459" s="78">
        <v>0</v>
      </c>
    </row>
    <row r="460" spans="1:26" ht="27" customHeight="1">
      <c r="A460" s="32" t="s">
        <v>72</v>
      </c>
      <c r="B460" s="27">
        <v>456</v>
      </c>
      <c r="C460" s="73">
        <v>4</v>
      </c>
      <c r="D460" s="91">
        <v>6020001126761</v>
      </c>
      <c r="E460" s="32" t="s">
        <v>946</v>
      </c>
      <c r="F460" s="31" t="s">
        <v>947</v>
      </c>
      <c r="G460" s="14">
        <v>20</v>
      </c>
      <c r="H460" s="15">
        <v>304212</v>
      </c>
      <c r="I460" s="16">
        <v>514</v>
      </c>
      <c r="J460" s="14">
        <v>257</v>
      </c>
      <c r="K460" s="90">
        <f t="shared" si="14"/>
        <v>2</v>
      </c>
      <c r="L460" s="20">
        <v>12</v>
      </c>
      <c r="M460" s="58">
        <f t="shared" si="15"/>
        <v>12675.5</v>
      </c>
      <c r="N460" s="85"/>
      <c r="O460" s="59"/>
      <c r="P460" s="108"/>
      <c r="Q460" s="55"/>
      <c r="R460" s="109">
        <v>0</v>
      </c>
      <c r="S460" s="55"/>
      <c r="T460" s="55"/>
      <c r="U460" s="116">
        <v>0</v>
      </c>
      <c r="V460" s="108"/>
      <c r="W460" s="55"/>
      <c r="X460" s="109">
        <v>0</v>
      </c>
      <c r="Y460" s="129" t="s">
        <v>85</v>
      </c>
      <c r="Z460" s="78">
        <v>1E-3</v>
      </c>
    </row>
    <row r="461" spans="1:26" ht="27" customHeight="1">
      <c r="A461" s="35" t="s">
        <v>72</v>
      </c>
      <c r="B461" s="27">
        <v>457</v>
      </c>
      <c r="C461" s="73">
        <v>4</v>
      </c>
      <c r="D461" s="93">
        <v>4030001137982</v>
      </c>
      <c r="E461" s="35" t="s">
        <v>948</v>
      </c>
      <c r="F461" s="24" t="s">
        <v>949</v>
      </c>
      <c r="G461" s="14">
        <v>20</v>
      </c>
      <c r="H461" s="15">
        <v>3275675</v>
      </c>
      <c r="I461" s="16">
        <v>3776</v>
      </c>
      <c r="J461" s="14">
        <v>269</v>
      </c>
      <c r="K461" s="90">
        <f t="shared" si="14"/>
        <v>14.1</v>
      </c>
      <c r="L461" s="20">
        <v>12</v>
      </c>
      <c r="M461" s="58">
        <f t="shared" si="15"/>
        <v>19359.781323877069</v>
      </c>
      <c r="N461" s="85"/>
      <c r="O461" s="59"/>
      <c r="P461" s="108"/>
      <c r="Q461" s="55"/>
      <c r="R461" s="109">
        <v>0</v>
      </c>
      <c r="S461" s="55"/>
      <c r="T461" s="55"/>
      <c r="U461" s="116">
        <v>0</v>
      </c>
      <c r="V461" s="108"/>
      <c r="W461" s="55"/>
      <c r="X461" s="109">
        <v>0</v>
      </c>
      <c r="Y461" s="129" t="s">
        <v>85</v>
      </c>
      <c r="Z461" s="78">
        <v>0.01</v>
      </c>
    </row>
    <row r="462" spans="1:26" ht="27" customHeight="1">
      <c r="A462" s="32" t="s">
        <v>72</v>
      </c>
      <c r="B462" s="27">
        <v>458</v>
      </c>
      <c r="C462" s="73">
        <v>4</v>
      </c>
      <c r="D462" s="91">
        <v>7120003011117</v>
      </c>
      <c r="E462" s="32" t="s">
        <v>950</v>
      </c>
      <c r="F462" s="31" t="s">
        <v>951</v>
      </c>
      <c r="G462" s="14">
        <v>20</v>
      </c>
      <c r="H462" s="15">
        <v>1910000</v>
      </c>
      <c r="I462" s="16">
        <v>3694</v>
      </c>
      <c r="J462" s="14">
        <v>240</v>
      </c>
      <c r="K462" s="90">
        <f t="shared" si="14"/>
        <v>15.4</v>
      </c>
      <c r="L462" s="20">
        <v>12</v>
      </c>
      <c r="M462" s="58">
        <f t="shared" si="15"/>
        <v>10335.497835497836</v>
      </c>
      <c r="N462" s="85"/>
      <c r="O462" s="59"/>
      <c r="P462" s="108"/>
      <c r="Q462" s="55"/>
      <c r="R462" s="109">
        <v>0</v>
      </c>
      <c r="S462" s="55"/>
      <c r="T462" s="55"/>
      <c r="U462" s="116">
        <v>0</v>
      </c>
      <c r="V462" s="108"/>
      <c r="W462" s="55"/>
      <c r="X462" s="109">
        <v>0</v>
      </c>
      <c r="Y462" s="129"/>
      <c r="Z462" s="78">
        <v>0</v>
      </c>
    </row>
    <row r="463" spans="1:26" ht="27" customHeight="1">
      <c r="A463" s="36" t="s">
        <v>72</v>
      </c>
      <c r="B463" s="27">
        <v>459</v>
      </c>
      <c r="C463" s="73">
        <v>4</v>
      </c>
      <c r="D463" s="89">
        <v>5040001060638</v>
      </c>
      <c r="E463" s="36" t="s">
        <v>952</v>
      </c>
      <c r="F463" s="37" t="s">
        <v>953</v>
      </c>
      <c r="G463" s="14">
        <v>20</v>
      </c>
      <c r="H463" s="15">
        <v>1759325</v>
      </c>
      <c r="I463" s="16">
        <v>1976</v>
      </c>
      <c r="J463" s="14">
        <v>252</v>
      </c>
      <c r="K463" s="90">
        <f t="shared" si="14"/>
        <v>7.8999999999999995</v>
      </c>
      <c r="L463" s="20">
        <v>12</v>
      </c>
      <c r="M463" s="58">
        <f t="shared" si="15"/>
        <v>18558.280590717299</v>
      </c>
      <c r="N463" s="17"/>
      <c r="O463" s="25"/>
      <c r="P463" s="112"/>
      <c r="Q463" s="42"/>
      <c r="R463" s="111">
        <v>0</v>
      </c>
      <c r="S463" s="105"/>
      <c r="T463" s="42"/>
      <c r="U463" s="116">
        <v>0</v>
      </c>
      <c r="V463" s="112"/>
      <c r="W463" s="42"/>
      <c r="X463" s="109">
        <v>0</v>
      </c>
      <c r="Y463" s="129"/>
      <c r="Z463" s="79">
        <v>0</v>
      </c>
    </row>
    <row r="464" spans="1:26" ht="27" customHeight="1">
      <c r="A464" s="32" t="s">
        <v>72</v>
      </c>
      <c r="B464" s="27">
        <v>460</v>
      </c>
      <c r="C464" s="73">
        <v>2</v>
      </c>
      <c r="D464" s="91">
        <v>7040005007253</v>
      </c>
      <c r="E464" s="32" t="s">
        <v>443</v>
      </c>
      <c r="F464" s="31" t="s">
        <v>954</v>
      </c>
      <c r="G464" s="14">
        <v>20</v>
      </c>
      <c r="H464" s="15">
        <v>7175360</v>
      </c>
      <c r="I464" s="16">
        <v>3696</v>
      </c>
      <c r="J464" s="14">
        <v>357</v>
      </c>
      <c r="K464" s="90">
        <f t="shared" si="14"/>
        <v>10.4</v>
      </c>
      <c r="L464" s="20">
        <v>12</v>
      </c>
      <c r="M464" s="58">
        <f t="shared" si="15"/>
        <v>57494.871794871789</v>
      </c>
      <c r="N464" s="17"/>
      <c r="O464" s="25"/>
      <c r="P464" s="112" t="s">
        <v>85</v>
      </c>
      <c r="Q464" s="42"/>
      <c r="R464" s="111">
        <v>0.97</v>
      </c>
      <c r="S464" s="105"/>
      <c r="T464" s="42"/>
      <c r="U464" s="116">
        <v>0</v>
      </c>
      <c r="V464" s="112"/>
      <c r="W464" s="42"/>
      <c r="X464" s="109">
        <v>0</v>
      </c>
      <c r="Y464" s="129"/>
      <c r="Z464" s="79">
        <v>0</v>
      </c>
    </row>
    <row r="465" spans="1:26" ht="27" customHeight="1">
      <c r="A465" s="32" t="s">
        <v>72</v>
      </c>
      <c r="B465" s="27">
        <v>461</v>
      </c>
      <c r="C465" s="73">
        <v>4</v>
      </c>
      <c r="D465" s="91" t="s">
        <v>955</v>
      </c>
      <c r="E465" s="32" t="s">
        <v>956</v>
      </c>
      <c r="F465" s="31" t="s">
        <v>957</v>
      </c>
      <c r="G465" s="14">
        <v>20</v>
      </c>
      <c r="H465" s="15">
        <v>1664061</v>
      </c>
      <c r="I465" s="16">
        <v>3443</v>
      </c>
      <c r="J465" s="14">
        <v>255</v>
      </c>
      <c r="K465" s="90">
        <f t="shared" si="14"/>
        <v>13.6</v>
      </c>
      <c r="L465" s="20">
        <v>12</v>
      </c>
      <c r="M465" s="58">
        <f t="shared" si="15"/>
        <v>10196.452205882353</v>
      </c>
      <c r="N465" s="17"/>
      <c r="O465" s="25"/>
      <c r="P465" s="112"/>
      <c r="Q465" s="42"/>
      <c r="R465" s="111">
        <v>0</v>
      </c>
      <c r="S465" s="105"/>
      <c r="T465" s="42"/>
      <c r="U465" s="116">
        <v>0</v>
      </c>
      <c r="V465" s="112"/>
      <c r="W465" s="42"/>
      <c r="X465" s="109">
        <v>0</v>
      </c>
      <c r="Y465" s="129"/>
      <c r="Z465" s="79">
        <v>0</v>
      </c>
    </row>
    <row r="466" spans="1:26" ht="27" customHeight="1">
      <c r="A466" s="32" t="s">
        <v>72</v>
      </c>
      <c r="B466" s="27">
        <v>462</v>
      </c>
      <c r="C466" s="73">
        <v>6</v>
      </c>
      <c r="D466" s="91">
        <v>3010005027605</v>
      </c>
      <c r="E466" s="32" t="s">
        <v>884</v>
      </c>
      <c r="F466" s="31" t="s">
        <v>958</v>
      </c>
      <c r="G466" s="14">
        <v>20</v>
      </c>
      <c r="H466" s="15">
        <v>3148630</v>
      </c>
      <c r="I466" s="16">
        <v>3276</v>
      </c>
      <c r="J466" s="14">
        <v>259</v>
      </c>
      <c r="K466" s="90">
        <f t="shared" si="14"/>
        <v>12.7</v>
      </c>
      <c r="L466" s="20">
        <v>12</v>
      </c>
      <c r="M466" s="58">
        <f t="shared" si="15"/>
        <v>20660.301837270341</v>
      </c>
      <c r="N466" s="17"/>
      <c r="O466" s="25"/>
      <c r="P466" s="112"/>
      <c r="Q466" s="42"/>
      <c r="R466" s="111">
        <v>0</v>
      </c>
      <c r="S466" s="105"/>
      <c r="T466" s="42"/>
      <c r="U466" s="116">
        <v>0</v>
      </c>
      <c r="V466" s="112"/>
      <c r="W466" s="42"/>
      <c r="X466" s="109">
        <v>0</v>
      </c>
      <c r="Y466" s="129" t="s">
        <v>85</v>
      </c>
      <c r="Z466" s="79">
        <v>0.2</v>
      </c>
    </row>
    <row r="467" spans="1:26" ht="27" customHeight="1">
      <c r="A467" s="32" t="s">
        <v>72</v>
      </c>
      <c r="B467" s="27">
        <v>463</v>
      </c>
      <c r="C467" s="73">
        <v>4</v>
      </c>
      <c r="D467" s="91">
        <v>7040003023401</v>
      </c>
      <c r="E467" s="32" t="s">
        <v>959</v>
      </c>
      <c r="F467" s="31" t="s">
        <v>960</v>
      </c>
      <c r="G467" s="14">
        <v>20</v>
      </c>
      <c r="H467" s="15">
        <v>2663150</v>
      </c>
      <c r="I467" s="16">
        <v>3027</v>
      </c>
      <c r="J467" s="14">
        <v>252</v>
      </c>
      <c r="K467" s="90">
        <f t="shared" si="14"/>
        <v>12.1</v>
      </c>
      <c r="L467" s="20">
        <v>12</v>
      </c>
      <c r="M467" s="58">
        <f t="shared" si="15"/>
        <v>18341.253443526173</v>
      </c>
      <c r="N467" s="17"/>
      <c r="O467" s="25"/>
      <c r="P467" s="112"/>
      <c r="Q467" s="42"/>
      <c r="R467" s="111">
        <v>0</v>
      </c>
      <c r="S467" s="105"/>
      <c r="T467" s="42"/>
      <c r="U467" s="116">
        <v>0</v>
      </c>
      <c r="V467" s="112"/>
      <c r="W467" s="42"/>
      <c r="X467" s="109">
        <v>0</v>
      </c>
      <c r="Y467" s="129"/>
      <c r="Z467" s="79">
        <v>0</v>
      </c>
    </row>
    <row r="468" spans="1:26" ht="27" customHeight="1">
      <c r="A468" s="32" t="s">
        <v>72</v>
      </c>
      <c r="B468" s="27">
        <v>464</v>
      </c>
      <c r="C468" s="73">
        <v>4</v>
      </c>
      <c r="D468" s="91">
        <v>7040001126825</v>
      </c>
      <c r="E468" s="32" t="s">
        <v>961</v>
      </c>
      <c r="F468" s="31" t="s">
        <v>962</v>
      </c>
      <c r="G468" s="14">
        <v>40</v>
      </c>
      <c r="H468" s="15">
        <v>6820350</v>
      </c>
      <c r="I468" s="16">
        <v>6800</v>
      </c>
      <c r="J468" s="14">
        <v>244</v>
      </c>
      <c r="K468" s="90">
        <f t="shared" si="14"/>
        <v>27.900000000000002</v>
      </c>
      <c r="L468" s="20">
        <v>12</v>
      </c>
      <c r="M468" s="58">
        <f t="shared" si="15"/>
        <v>20371.415770609317</v>
      </c>
      <c r="N468" s="17"/>
      <c r="O468" s="25"/>
      <c r="P468" s="112"/>
      <c r="Q468" s="42"/>
      <c r="R468" s="111">
        <v>0</v>
      </c>
      <c r="S468" s="105"/>
      <c r="T468" s="42"/>
      <c r="U468" s="116">
        <v>0</v>
      </c>
      <c r="V468" s="112"/>
      <c r="W468" s="42"/>
      <c r="X468" s="109">
        <v>0</v>
      </c>
      <c r="Y468" s="129"/>
      <c r="Z468" s="79">
        <v>0</v>
      </c>
    </row>
    <row r="469" spans="1:26" ht="27" customHeight="1">
      <c r="A469" s="32" t="s">
        <v>72</v>
      </c>
      <c r="B469" s="27">
        <v>465</v>
      </c>
      <c r="C469" s="73">
        <v>4</v>
      </c>
      <c r="D469" s="91">
        <v>3010001195769</v>
      </c>
      <c r="E469" s="32" t="s">
        <v>701</v>
      </c>
      <c r="F469" s="31" t="s">
        <v>963</v>
      </c>
      <c r="G469" s="14">
        <v>20</v>
      </c>
      <c r="H469" s="15">
        <v>2022270</v>
      </c>
      <c r="I469" s="16">
        <v>4285</v>
      </c>
      <c r="J469" s="14">
        <v>309</v>
      </c>
      <c r="K469" s="90">
        <f t="shared" si="14"/>
        <v>13.9</v>
      </c>
      <c r="L469" s="20">
        <v>12</v>
      </c>
      <c r="M469" s="58">
        <f t="shared" si="15"/>
        <v>12123.920863309351</v>
      </c>
      <c r="N469" s="17"/>
      <c r="O469" s="25"/>
      <c r="P469" s="112"/>
      <c r="Q469" s="42"/>
      <c r="R469" s="111">
        <v>0</v>
      </c>
      <c r="S469" s="105"/>
      <c r="T469" s="42"/>
      <c r="U469" s="116">
        <v>0</v>
      </c>
      <c r="V469" s="112"/>
      <c r="W469" s="42"/>
      <c r="X469" s="109">
        <v>0</v>
      </c>
      <c r="Y469" s="129" t="s">
        <v>85</v>
      </c>
      <c r="Z469" s="79">
        <v>0.68</v>
      </c>
    </row>
    <row r="470" spans="1:26" ht="27" customHeight="1">
      <c r="A470" s="32" t="s">
        <v>72</v>
      </c>
      <c r="B470" s="27">
        <v>466</v>
      </c>
      <c r="C470" s="73">
        <v>4</v>
      </c>
      <c r="D470" s="91">
        <v>8040001125900</v>
      </c>
      <c r="E470" s="32" t="s">
        <v>964</v>
      </c>
      <c r="F470" s="31" t="s">
        <v>965</v>
      </c>
      <c r="G470" s="14">
        <v>20</v>
      </c>
      <c r="H470" s="15">
        <v>1058820</v>
      </c>
      <c r="I470" s="16">
        <v>1146</v>
      </c>
      <c r="J470" s="14">
        <v>243</v>
      </c>
      <c r="K470" s="90">
        <f t="shared" si="14"/>
        <v>4.8</v>
      </c>
      <c r="L470" s="20">
        <v>12</v>
      </c>
      <c r="M470" s="58">
        <f t="shared" si="15"/>
        <v>18382.291666666668</v>
      </c>
      <c r="N470" s="17"/>
      <c r="O470" s="25"/>
      <c r="P470" s="112" t="s">
        <v>85</v>
      </c>
      <c r="Q470" s="42"/>
      <c r="R470" s="111">
        <v>0</v>
      </c>
      <c r="S470" s="105"/>
      <c r="T470" s="42"/>
      <c r="U470" s="116">
        <v>0</v>
      </c>
      <c r="V470" s="112"/>
      <c r="W470" s="42"/>
      <c r="X470" s="109">
        <v>0</v>
      </c>
      <c r="Y470" s="129" t="s">
        <v>85</v>
      </c>
      <c r="Z470" s="79">
        <v>0</v>
      </c>
    </row>
    <row r="471" spans="1:26" ht="27" customHeight="1">
      <c r="A471" s="32" t="s">
        <v>72</v>
      </c>
      <c r="B471" s="27">
        <v>467</v>
      </c>
      <c r="C471" s="73">
        <v>4</v>
      </c>
      <c r="D471" s="91">
        <v>8011003010259</v>
      </c>
      <c r="E471" s="32" t="s">
        <v>119</v>
      </c>
      <c r="F471" s="31" t="s">
        <v>966</v>
      </c>
      <c r="G471" s="14">
        <v>10</v>
      </c>
      <c r="H471" s="15">
        <v>450000</v>
      </c>
      <c r="I471" s="16">
        <v>605</v>
      </c>
      <c r="J471" s="14">
        <v>269</v>
      </c>
      <c r="K471" s="90">
        <f t="shared" si="14"/>
        <v>2.3000000000000003</v>
      </c>
      <c r="L471" s="20">
        <v>12</v>
      </c>
      <c r="M471" s="58">
        <f t="shared" si="15"/>
        <v>16304.347826086954</v>
      </c>
      <c r="N471" s="17"/>
      <c r="O471" s="25"/>
      <c r="P471" s="112"/>
      <c r="Q471" s="42"/>
      <c r="R471" s="111">
        <v>0</v>
      </c>
      <c r="S471" s="105"/>
      <c r="T471" s="42"/>
      <c r="U471" s="116">
        <v>0</v>
      </c>
      <c r="V471" s="112"/>
      <c r="W471" s="42"/>
      <c r="X471" s="109">
        <v>0</v>
      </c>
      <c r="Y471" s="129"/>
      <c r="Z471" s="79">
        <v>0</v>
      </c>
    </row>
    <row r="472" spans="1:26" ht="27" customHeight="1">
      <c r="A472" s="32" t="s">
        <v>72</v>
      </c>
      <c r="B472" s="27">
        <v>468</v>
      </c>
      <c r="C472" s="73">
        <v>4</v>
      </c>
      <c r="D472" s="91">
        <v>1040001123605</v>
      </c>
      <c r="E472" s="32" t="s">
        <v>967</v>
      </c>
      <c r="F472" s="31" t="s">
        <v>968</v>
      </c>
      <c r="G472" s="14">
        <v>20</v>
      </c>
      <c r="H472" s="15">
        <v>4076052</v>
      </c>
      <c r="I472" s="16">
        <v>3961</v>
      </c>
      <c r="J472" s="14">
        <v>312</v>
      </c>
      <c r="K472" s="90">
        <f t="shared" si="14"/>
        <v>12.7</v>
      </c>
      <c r="L472" s="20">
        <v>12</v>
      </c>
      <c r="M472" s="58">
        <f t="shared" si="15"/>
        <v>26745.748031496067</v>
      </c>
      <c r="N472" s="17"/>
      <c r="O472" s="25"/>
      <c r="P472" s="112"/>
      <c r="Q472" s="42"/>
      <c r="R472" s="111">
        <v>0</v>
      </c>
      <c r="S472" s="105"/>
      <c r="T472" s="42"/>
      <c r="U472" s="116">
        <v>0</v>
      </c>
      <c r="V472" s="112"/>
      <c r="W472" s="42"/>
      <c r="X472" s="109">
        <v>0</v>
      </c>
      <c r="Y472" s="129"/>
      <c r="Z472" s="79">
        <v>0</v>
      </c>
    </row>
    <row r="473" spans="1:26" ht="27" customHeight="1">
      <c r="A473" s="32" t="s">
        <v>72</v>
      </c>
      <c r="B473" s="27">
        <v>469</v>
      </c>
      <c r="C473" s="73">
        <v>4</v>
      </c>
      <c r="D473" s="91">
        <v>9070001032556</v>
      </c>
      <c r="E473" s="32" t="s">
        <v>969</v>
      </c>
      <c r="F473" s="31" t="s">
        <v>970</v>
      </c>
      <c r="G473" s="14">
        <v>20</v>
      </c>
      <c r="H473" s="15">
        <v>4163908</v>
      </c>
      <c r="I473" s="16">
        <v>2273</v>
      </c>
      <c r="J473" s="14">
        <v>257</v>
      </c>
      <c r="K473" s="90">
        <f t="shared" si="14"/>
        <v>8.9</v>
      </c>
      <c r="L473" s="20">
        <v>12</v>
      </c>
      <c r="M473" s="58">
        <f t="shared" si="15"/>
        <v>38987.902621722846</v>
      </c>
      <c r="N473" s="17"/>
      <c r="O473" s="25"/>
      <c r="P473" s="112"/>
      <c r="Q473" s="42"/>
      <c r="R473" s="111">
        <v>0</v>
      </c>
      <c r="S473" s="105"/>
      <c r="T473" s="42"/>
      <c r="U473" s="116">
        <v>0</v>
      </c>
      <c r="V473" s="112"/>
      <c r="W473" s="42"/>
      <c r="X473" s="109">
        <v>0</v>
      </c>
      <c r="Y473" s="129"/>
      <c r="Z473" s="79">
        <v>0</v>
      </c>
    </row>
    <row r="474" spans="1:26" ht="27" customHeight="1">
      <c r="A474" s="32" t="s">
        <v>72</v>
      </c>
      <c r="B474" s="27">
        <v>470</v>
      </c>
      <c r="C474" s="73">
        <v>4</v>
      </c>
      <c r="D474" s="91">
        <v>6010401134828</v>
      </c>
      <c r="E474" s="32" t="s">
        <v>971</v>
      </c>
      <c r="F474" s="31" t="s">
        <v>972</v>
      </c>
      <c r="G474" s="14">
        <v>20</v>
      </c>
      <c r="H474" s="15">
        <v>4565900</v>
      </c>
      <c r="I474" s="16">
        <v>2625</v>
      </c>
      <c r="J474" s="14">
        <v>240</v>
      </c>
      <c r="K474" s="90">
        <f t="shared" si="14"/>
        <v>11</v>
      </c>
      <c r="L474" s="20">
        <v>12</v>
      </c>
      <c r="M474" s="58">
        <f t="shared" si="15"/>
        <v>34590.151515151512</v>
      </c>
      <c r="N474" s="17"/>
      <c r="O474" s="25"/>
      <c r="P474" s="112" t="s">
        <v>85</v>
      </c>
      <c r="Q474" s="42"/>
      <c r="R474" s="111">
        <v>0.98</v>
      </c>
      <c r="S474" s="105"/>
      <c r="T474" s="42"/>
      <c r="U474" s="116">
        <v>0</v>
      </c>
      <c r="V474" s="112"/>
      <c r="W474" s="42"/>
      <c r="X474" s="109">
        <v>0</v>
      </c>
      <c r="Y474" s="129" t="s">
        <v>85</v>
      </c>
      <c r="Z474" s="79">
        <v>0.12</v>
      </c>
    </row>
    <row r="475" spans="1:26" ht="27" customHeight="1">
      <c r="A475" s="32" t="s">
        <v>72</v>
      </c>
      <c r="B475" s="27">
        <v>471</v>
      </c>
      <c r="C475" s="73">
        <v>4</v>
      </c>
      <c r="D475" s="91">
        <v>9040001055584</v>
      </c>
      <c r="E475" s="32" t="s">
        <v>973</v>
      </c>
      <c r="F475" s="31" t="s">
        <v>974</v>
      </c>
      <c r="G475" s="14">
        <v>20</v>
      </c>
      <c r="H475" s="15">
        <v>1701600</v>
      </c>
      <c r="I475" s="16">
        <v>2836</v>
      </c>
      <c r="J475" s="14">
        <v>307</v>
      </c>
      <c r="K475" s="90">
        <f t="shared" si="14"/>
        <v>9.2999999999999989</v>
      </c>
      <c r="L475" s="20">
        <v>12</v>
      </c>
      <c r="M475" s="58">
        <f t="shared" si="15"/>
        <v>15247.31182795699</v>
      </c>
      <c r="N475" s="17"/>
      <c r="O475" s="25"/>
      <c r="P475" s="112"/>
      <c r="Q475" s="42"/>
      <c r="R475" s="111">
        <v>0</v>
      </c>
      <c r="S475" s="105"/>
      <c r="T475" s="42"/>
      <c r="U475" s="116">
        <v>0</v>
      </c>
      <c r="V475" s="112"/>
      <c r="W475" s="42"/>
      <c r="X475" s="109">
        <v>0</v>
      </c>
      <c r="Y475" s="129"/>
      <c r="Z475" s="79">
        <v>0</v>
      </c>
    </row>
    <row r="476" spans="1:26" ht="27" customHeight="1">
      <c r="A476" s="32" t="s">
        <v>72</v>
      </c>
      <c r="B476" s="27">
        <v>472</v>
      </c>
      <c r="C476" s="73">
        <v>5</v>
      </c>
      <c r="D476" s="91">
        <v>6040005021313</v>
      </c>
      <c r="E476" s="32" t="s">
        <v>975</v>
      </c>
      <c r="F476" s="31" t="s">
        <v>976</v>
      </c>
      <c r="G476" s="14">
        <v>20</v>
      </c>
      <c r="H476" s="15">
        <v>876351</v>
      </c>
      <c r="I476" s="16">
        <v>1914</v>
      </c>
      <c r="J476" s="14">
        <v>244</v>
      </c>
      <c r="K476" s="90">
        <f t="shared" si="14"/>
        <v>7.8999999999999995</v>
      </c>
      <c r="L476" s="20">
        <v>12</v>
      </c>
      <c r="M476" s="58">
        <f t="shared" si="15"/>
        <v>9244.2088607594942</v>
      </c>
      <c r="N476" s="17"/>
      <c r="O476" s="25"/>
      <c r="P476" s="112"/>
      <c r="Q476" s="42"/>
      <c r="R476" s="111">
        <v>0</v>
      </c>
      <c r="S476" s="105"/>
      <c r="T476" s="42"/>
      <c r="U476" s="116">
        <v>0</v>
      </c>
      <c r="V476" s="112"/>
      <c r="W476" s="42"/>
      <c r="X476" s="109">
        <v>0</v>
      </c>
      <c r="Y476" s="129" t="s">
        <v>85</v>
      </c>
      <c r="Z476" s="79">
        <v>0.06</v>
      </c>
    </row>
    <row r="477" spans="1:26" ht="27" customHeight="1">
      <c r="A477" s="32" t="s">
        <v>72</v>
      </c>
      <c r="B477" s="27">
        <v>473</v>
      </c>
      <c r="C477" s="73">
        <v>4</v>
      </c>
      <c r="D477" s="91">
        <v>7040001131271</v>
      </c>
      <c r="E477" s="32" t="s">
        <v>117</v>
      </c>
      <c r="F477" s="31" t="s">
        <v>118</v>
      </c>
      <c r="G477" s="14">
        <v>20</v>
      </c>
      <c r="H477" s="15">
        <v>4309250</v>
      </c>
      <c r="I477" s="16">
        <v>4756</v>
      </c>
      <c r="J477" s="14">
        <v>269</v>
      </c>
      <c r="K477" s="90">
        <f t="shared" si="14"/>
        <v>17.700000000000003</v>
      </c>
      <c r="L477" s="20">
        <v>12</v>
      </c>
      <c r="M477" s="58">
        <f t="shared" si="15"/>
        <v>20288.370998116759</v>
      </c>
      <c r="N477" s="17"/>
      <c r="O477" s="25"/>
      <c r="P477" s="112"/>
      <c r="Q477" s="42"/>
      <c r="R477" s="111">
        <v>0</v>
      </c>
      <c r="S477" s="105"/>
      <c r="T477" s="42"/>
      <c r="U477" s="116">
        <v>0</v>
      </c>
      <c r="V477" s="112"/>
      <c r="W477" s="42"/>
      <c r="X477" s="109">
        <v>0</v>
      </c>
      <c r="Y477" s="129" t="s">
        <v>85</v>
      </c>
      <c r="Z477" s="79">
        <v>0.1</v>
      </c>
    </row>
    <row r="478" spans="1:26" ht="27" customHeight="1">
      <c r="A478" s="32" t="s">
        <v>72</v>
      </c>
      <c r="B478" s="27">
        <v>474</v>
      </c>
      <c r="C478" s="73">
        <v>4</v>
      </c>
      <c r="D478" s="91" t="s">
        <v>977</v>
      </c>
      <c r="E478" s="32" t="s">
        <v>978</v>
      </c>
      <c r="F478" s="31" t="s">
        <v>979</v>
      </c>
      <c r="G478" s="14">
        <v>20</v>
      </c>
      <c r="H478" s="15">
        <v>2633360</v>
      </c>
      <c r="I478" s="16">
        <v>4156</v>
      </c>
      <c r="J478" s="14">
        <v>309</v>
      </c>
      <c r="K478" s="90">
        <f t="shared" si="14"/>
        <v>13.5</v>
      </c>
      <c r="L478" s="20">
        <v>12</v>
      </c>
      <c r="M478" s="58">
        <f t="shared" si="15"/>
        <v>16255.308641975309</v>
      </c>
      <c r="N478" s="17"/>
      <c r="O478" s="25"/>
      <c r="P478" s="112"/>
      <c r="Q478" s="42"/>
      <c r="R478" s="111">
        <v>0</v>
      </c>
      <c r="S478" s="105"/>
      <c r="T478" s="42"/>
      <c r="U478" s="116">
        <v>0</v>
      </c>
      <c r="V478" s="112"/>
      <c r="W478" s="42"/>
      <c r="X478" s="109">
        <v>0</v>
      </c>
      <c r="Y478" s="129" t="s">
        <v>85</v>
      </c>
      <c r="Z478" s="79">
        <v>0</v>
      </c>
    </row>
    <row r="479" spans="1:26" ht="27" customHeight="1">
      <c r="A479" s="32" t="s">
        <v>72</v>
      </c>
      <c r="B479" s="27">
        <v>475</v>
      </c>
      <c r="C479" s="73">
        <v>4</v>
      </c>
      <c r="D479" s="91" t="s">
        <v>977</v>
      </c>
      <c r="E479" s="32" t="s">
        <v>978</v>
      </c>
      <c r="F479" s="31" t="s">
        <v>980</v>
      </c>
      <c r="G479" s="14">
        <v>20</v>
      </c>
      <c r="H479" s="15">
        <v>1656250</v>
      </c>
      <c r="I479" s="16">
        <v>3130</v>
      </c>
      <c r="J479" s="14">
        <v>309</v>
      </c>
      <c r="K479" s="90">
        <f t="shared" si="14"/>
        <v>10.199999999999999</v>
      </c>
      <c r="L479" s="20">
        <v>12</v>
      </c>
      <c r="M479" s="58">
        <f t="shared" si="15"/>
        <v>13531.454248366013</v>
      </c>
      <c r="N479" s="17"/>
      <c r="O479" s="25"/>
      <c r="P479" s="112"/>
      <c r="Q479" s="42"/>
      <c r="R479" s="111">
        <v>0</v>
      </c>
      <c r="S479" s="105"/>
      <c r="T479" s="42"/>
      <c r="U479" s="116">
        <v>0</v>
      </c>
      <c r="V479" s="112"/>
      <c r="W479" s="42"/>
      <c r="X479" s="109">
        <v>0</v>
      </c>
      <c r="Y479" s="129" t="s">
        <v>85</v>
      </c>
      <c r="Z479" s="79">
        <v>0.44</v>
      </c>
    </row>
    <row r="480" spans="1:26" ht="27" customHeight="1">
      <c r="A480" s="32" t="s">
        <v>72</v>
      </c>
      <c r="B480" s="27">
        <v>476</v>
      </c>
      <c r="C480" s="73">
        <v>4</v>
      </c>
      <c r="D480" s="91" t="s">
        <v>977</v>
      </c>
      <c r="E480" s="32" t="s">
        <v>978</v>
      </c>
      <c r="F480" s="31" t="s">
        <v>981</v>
      </c>
      <c r="G480" s="14">
        <v>20</v>
      </c>
      <c r="H480" s="15">
        <v>1760600</v>
      </c>
      <c r="I480" s="16">
        <v>3240</v>
      </c>
      <c r="J480" s="14">
        <v>309</v>
      </c>
      <c r="K480" s="90">
        <f t="shared" si="14"/>
        <v>10.5</v>
      </c>
      <c r="L480" s="20">
        <v>12</v>
      </c>
      <c r="M480" s="58">
        <f t="shared" si="15"/>
        <v>13973.015873015873</v>
      </c>
      <c r="N480" s="17"/>
      <c r="O480" s="25"/>
      <c r="P480" s="112"/>
      <c r="Q480" s="42"/>
      <c r="R480" s="111">
        <v>0</v>
      </c>
      <c r="S480" s="105"/>
      <c r="T480" s="42"/>
      <c r="U480" s="116">
        <v>0</v>
      </c>
      <c r="V480" s="112"/>
      <c r="W480" s="42"/>
      <c r="X480" s="109">
        <v>0</v>
      </c>
      <c r="Y480" s="129" t="s">
        <v>85</v>
      </c>
      <c r="Z480" s="79">
        <v>0.33</v>
      </c>
    </row>
    <row r="481" spans="1:26" ht="27" customHeight="1">
      <c r="A481" s="32" t="s">
        <v>72</v>
      </c>
      <c r="B481" s="27">
        <v>477</v>
      </c>
      <c r="C481" s="73">
        <v>2</v>
      </c>
      <c r="D481" s="91">
        <v>6040005007254</v>
      </c>
      <c r="E481" s="32" t="s">
        <v>418</v>
      </c>
      <c r="F481" s="31" t="s">
        <v>982</v>
      </c>
      <c r="G481" s="14">
        <v>14</v>
      </c>
      <c r="H481" s="15">
        <v>1119240</v>
      </c>
      <c r="I481" s="16">
        <v>1839</v>
      </c>
      <c r="J481" s="14">
        <v>303</v>
      </c>
      <c r="K481" s="90">
        <f t="shared" si="14"/>
        <v>6.1</v>
      </c>
      <c r="L481" s="20">
        <v>12</v>
      </c>
      <c r="M481" s="58">
        <f t="shared" si="15"/>
        <v>15290.163934426229</v>
      </c>
      <c r="N481" s="17"/>
      <c r="O481" s="25"/>
      <c r="P481" s="112"/>
      <c r="Q481" s="42"/>
      <c r="R481" s="111">
        <v>0</v>
      </c>
      <c r="S481" s="105"/>
      <c r="T481" s="42"/>
      <c r="U481" s="116">
        <v>0</v>
      </c>
      <c r="V481" s="112"/>
      <c r="W481" s="42"/>
      <c r="X481" s="109">
        <v>0</v>
      </c>
      <c r="Y481" s="129"/>
      <c r="Z481" s="79">
        <v>0</v>
      </c>
    </row>
    <row r="482" spans="1:26" ht="27" customHeight="1">
      <c r="A482" s="32" t="s">
        <v>72</v>
      </c>
      <c r="B482" s="27">
        <v>478</v>
      </c>
      <c r="C482" s="73">
        <v>4</v>
      </c>
      <c r="D482" s="91">
        <v>6040001130654</v>
      </c>
      <c r="E482" s="32" t="s">
        <v>983</v>
      </c>
      <c r="F482" s="31" t="s">
        <v>984</v>
      </c>
      <c r="G482" s="14">
        <v>20</v>
      </c>
      <c r="H482" s="15">
        <v>1379789</v>
      </c>
      <c r="I482" s="16">
        <v>1895</v>
      </c>
      <c r="J482" s="14">
        <v>259</v>
      </c>
      <c r="K482" s="90">
        <f t="shared" si="14"/>
        <v>7.3999999999999995</v>
      </c>
      <c r="L482" s="20">
        <v>12</v>
      </c>
      <c r="M482" s="58">
        <f t="shared" si="15"/>
        <v>15538.164414414416</v>
      </c>
      <c r="N482" s="17"/>
      <c r="O482" s="25"/>
      <c r="P482" s="112"/>
      <c r="Q482" s="42"/>
      <c r="R482" s="111">
        <v>0</v>
      </c>
      <c r="S482" s="105"/>
      <c r="T482" s="42"/>
      <c r="U482" s="116">
        <v>0</v>
      </c>
      <c r="V482" s="112"/>
      <c r="W482" s="42"/>
      <c r="X482" s="109">
        <v>0</v>
      </c>
      <c r="Y482" s="129" t="s">
        <v>85</v>
      </c>
      <c r="Z482" s="79">
        <v>0.05</v>
      </c>
    </row>
    <row r="483" spans="1:26" ht="27" customHeight="1">
      <c r="A483" s="32" t="s">
        <v>72</v>
      </c>
      <c r="B483" s="27">
        <v>479</v>
      </c>
      <c r="C483" s="73">
        <v>6</v>
      </c>
      <c r="D483" s="91">
        <v>3010005027605</v>
      </c>
      <c r="E483" s="32" t="s">
        <v>985</v>
      </c>
      <c r="F483" s="31" t="s">
        <v>986</v>
      </c>
      <c r="G483" s="14">
        <v>20</v>
      </c>
      <c r="H483" s="15">
        <v>3722070</v>
      </c>
      <c r="I483" s="16">
        <v>4738</v>
      </c>
      <c r="J483" s="14">
        <v>257</v>
      </c>
      <c r="K483" s="90">
        <f t="shared" si="14"/>
        <v>18.5</v>
      </c>
      <c r="L483" s="20">
        <v>12</v>
      </c>
      <c r="M483" s="58">
        <f t="shared" si="15"/>
        <v>16766.08108108108</v>
      </c>
      <c r="N483" s="17"/>
      <c r="O483" s="25"/>
      <c r="P483" s="112"/>
      <c r="Q483" s="42"/>
      <c r="R483" s="111">
        <v>0</v>
      </c>
      <c r="S483" s="105"/>
      <c r="T483" s="42"/>
      <c r="U483" s="116">
        <v>0</v>
      </c>
      <c r="V483" s="112"/>
      <c r="W483" s="42"/>
      <c r="X483" s="109">
        <v>0</v>
      </c>
      <c r="Y483" s="129" t="s">
        <v>85</v>
      </c>
      <c r="Z483" s="79">
        <v>0.01</v>
      </c>
    </row>
    <row r="484" spans="1:26" ht="27" customHeight="1">
      <c r="A484" s="32" t="s">
        <v>72</v>
      </c>
      <c r="B484" s="27">
        <v>480</v>
      </c>
      <c r="C484" s="73">
        <v>4</v>
      </c>
      <c r="D484" s="91">
        <v>8040003022220</v>
      </c>
      <c r="E484" s="32" t="s">
        <v>987</v>
      </c>
      <c r="F484" s="31" t="s">
        <v>988</v>
      </c>
      <c r="G484" s="14">
        <v>20</v>
      </c>
      <c r="H484" s="15">
        <v>721414</v>
      </c>
      <c r="I484" s="16">
        <v>1402</v>
      </c>
      <c r="J484" s="14">
        <v>249</v>
      </c>
      <c r="K484" s="90">
        <f t="shared" si="14"/>
        <v>5.6999999999999993</v>
      </c>
      <c r="L484" s="20">
        <v>12</v>
      </c>
      <c r="M484" s="58">
        <f t="shared" si="15"/>
        <v>10546.988304093569</v>
      </c>
      <c r="N484" s="17"/>
      <c r="O484" s="25"/>
      <c r="P484" s="112"/>
      <c r="Q484" s="42"/>
      <c r="R484" s="111">
        <v>0</v>
      </c>
      <c r="S484" s="105"/>
      <c r="T484" s="42"/>
      <c r="U484" s="116">
        <v>0</v>
      </c>
      <c r="V484" s="112"/>
      <c r="W484" s="42"/>
      <c r="X484" s="109">
        <v>0</v>
      </c>
      <c r="Y484" s="129"/>
      <c r="Z484" s="79">
        <v>0</v>
      </c>
    </row>
    <row r="485" spans="1:26" ht="27" customHeight="1">
      <c r="A485" s="32" t="s">
        <v>72</v>
      </c>
      <c r="B485" s="27">
        <v>481</v>
      </c>
      <c r="C485" s="73">
        <v>2</v>
      </c>
      <c r="D485" s="91">
        <v>6040005021643</v>
      </c>
      <c r="E485" s="32" t="s">
        <v>989</v>
      </c>
      <c r="F485" s="31" t="s">
        <v>990</v>
      </c>
      <c r="G485" s="14">
        <v>20</v>
      </c>
      <c r="H485" s="15">
        <v>892621</v>
      </c>
      <c r="I485" s="16">
        <v>1849</v>
      </c>
      <c r="J485" s="14">
        <v>307</v>
      </c>
      <c r="K485" s="90">
        <f t="shared" si="14"/>
        <v>6.1</v>
      </c>
      <c r="L485" s="20">
        <v>12</v>
      </c>
      <c r="M485" s="58">
        <f t="shared" si="15"/>
        <v>12194.275956284153</v>
      </c>
      <c r="N485" s="17"/>
      <c r="O485" s="25"/>
      <c r="P485" s="112" t="s">
        <v>85</v>
      </c>
      <c r="Q485" s="42"/>
      <c r="R485" s="111">
        <v>0.06</v>
      </c>
      <c r="S485" s="105"/>
      <c r="T485" s="42"/>
      <c r="U485" s="116">
        <v>0</v>
      </c>
      <c r="V485" s="112"/>
      <c r="W485" s="42"/>
      <c r="X485" s="109">
        <v>0</v>
      </c>
      <c r="Y485" s="129"/>
      <c r="Z485" s="79">
        <v>0</v>
      </c>
    </row>
    <row r="486" spans="1:26" ht="27" customHeight="1">
      <c r="A486" s="32" t="s">
        <v>72</v>
      </c>
      <c r="B486" s="27">
        <v>482</v>
      </c>
      <c r="C486" s="73">
        <v>4</v>
      </c>
      <c r="D486" s="91">
        <v>5040001127107</v>
      </c>
      <c r="E486" s="32" t="s">
        <v>991</v>
      </c>
      <c r="F486" s="31" t="s">
        <v>992</v>
      </c>
      <c r="G486" s="14">
        <v>20</v>
      </c>
      <c r="H486" s="15">
        <v>2614511</v>
      </c>
      <c r="I486" s="16">
        <v>2299</v>
      </c>
      <c r="J486" s="14">
        <v>251</v>
      </c>
      <c r="K486" s="90">
        <f t="shared" si="14"/>
        <v>9.1999999999999993</v>
      </c>
      <c r="L486" s="20">
        <v>12</v>
      </c>
      <c r="M486" s="58">
        <f t="shared" si="15"/>
        <v>23682.164855072464</v>
      </c>
      <c r="N486" s="17"/>
      <c r="O486" s="25"/>
      <c r="P486" s="112"/>
      <c r="Q486" s="42"/>
      <c r="R486" s="111">
        <v>0</v>
      </c>
      <c r="S486" s="105"/>
      <c r="T486" s="42"/>
      <c r="U486" s="116">
        <v>0</v>
      </c>
      <c r="V486" s="112"/>
      <c r="W486" s="42"/>
      <c r="X486" s="109">
        <v>0</v>
      </c>
      <c r="Y486" s="129" t="s">
        <v>85</v>
      </c>
      <c r="Z486" s="79">
        <v>0.16963897346672466</v>
      </c>
    </row>
    <row r="487" spans="1:26" ht="27" customHeight="1">
      <c r="A487" s="32" t="s">
        <v>72</v>
      </c>
      <c r="B487" s="27">
        <v>483</v>
      </c>
      <c r="C487" s="73">
        <v>4</v>
      </c>
      <c r="D487" s="91">
        <v>2040003020287</v>
      </c>
      <c r="E487" s="32" t="s">
        <v>993</v>
      </c>
      <c r="F487" s="31" t="s">
        <v>994</v>
      </c>
      <c r="G487" s="14">
        <v>20</v>
      </c>
      <c r="H487" s="15">
        <v>1417200</v>
      </c>
      <c r="I487" s="16">
        <v>1305</v>
      </c>
      <c r="J487" s="14">
        <v>271</v>
      </c>
      <c r="K487" s="90">
        <f t="shared" si="14"/>
        <v>4.8999999999999995</v>
      </c>
      <c r="L487" s="20">
        <v>12</v>
      </c>
      <c r="M487" s="58">
        <f t="shared" si="15"/>
        <v>24102.040816326535</v>
      </c>
      <c r="N487" s="17"/>
      <c r="O487" s="25"/>
      <c r="P487" s="112" t="s">
        <v>85</v>
      </c>
      <c r="Q487" s="42"/>
      <c r="R487" s="111">
        <v>1</v>
      </c>
      <c r="S487" s="105"/>
      <c r="T487" s="42"/>
      <c r="U487" s="116">
        <v>0</v>
      </c>
      <c r="V487" s="112"/>
      <c r="W487" s="42"/>
      <c r="X487" s="109">
        <v>0</v>
      </c>
      <c r="Y487" s="129" t="s">
        <v>85</v>
      </c>
      <c r="Z487" s="79">
        <v>0.01</v>
      </c>
    </row>
    <row r="488" spans="1:26" ht="27" customHeight="1">
      <c r="A488" s="32" t="s">
        <v>72</v>
      </c>
      <c r="B488" s="27">
        <v>484</v>
      </c>
      <c r="C488" s="73">
        <v>2</v>
      </c>
      <c r="D488" s="91">
        <v>2410005001074</v>
      </c>
      <c r="E488" s="32" t="s">
        <v>995</v>
      </c>
      <c r="F488" s="31" t="s">
        <v>996</v>
      </c>
      <c r="G488" s="14">
        <v>20</v>
      </c>
      <c r="H488" s="15">
        <v>909642</v>
      </c>
      <c r="I488" s="16">
        <v>748</v>
      </c>
      <c r="J488" s="14">
        <v>225</v>
      </c>
      <c r="K488" s="90">
        <f t="shared" si="14"/>
        <v>3.4</v>
      </c>
      <c r="L488" s="20">
        <v>12</v>
      </c>
      <c r="M488" s="58">
        <f t="shared" si="15"/>
        <v>22295.147058823528</v>
      </c>
      <c r="N488" s="17"/>
      <c r="O488" s="25"/>
      <c r="P488" s="112"/>
      <c r="Q488" s="42"/>
      <c r="R488" s="111">
        <v>0</v>
      </c>
      <c r="S488" s="105"/>
      <c r="T488" s="42"/>
      <c r="U488" s="116">
        <v>0</v>
      </c>
      <c r="V488" s="112"/>
      <c r="W488" s="42"/>
      <c r="X488" s="109">
        <v>0</v>
      </c>
      <c r="Y488" s="129"/>
      <c r="Z488" s="79">
        <v>0</v>
      </c>
    </row>
    <row r="489" spans="1:26" ht="27" customHeight="1">
      <c r="A489" s="32" t="s">
        <v>72</v>
      </c>
      <c r="B489" s="27">
        <v>485</v>
      </c>
      <c r="C489" s="73">
        <v>6</v>
      </c>
      <c r="D489" s="91">
        <v>4040005021983</v>
      </c>
      <c r="E489" s="32" t="s">
        <v>997</v>
      </c>
      <c r="F489" s="31" t="s">
        <v>998</v>
      </c>
      <c r="G489" s="14">
        <v>20</v>
      </c>
      <c r="H489" s="15">
        <v>523200</v>
      </c>
      <c r="I489" s="16">
        <v>1153</v>
      </c>
      <c r="J489" s="14">
        <v>307</v>
      </c>
      <c r="K489" s="90">
        <f t="shared" si="14"/>
        <v>3.8000000000000003</v>
      </c>
      <c r="L489" s="20">
        <v>12</v>
      </c>
      <c r="M489" s="58">
        <f t="shared" si="15"/>
        <v>11473.684210526315</v>
      </c>
      <c r="N489" s="17"/>
      <c r="O489" s="25"/>
      <c r="P489" s="112" t="s">
        <v>85</v>
      </c>
      <c r="Q489" s="42" t="s">
        <v>85</v>
      </c>
      <c r="R489" s="111">
        <v>0.04</v>
      </c>
      <c r="S489" s="105"/>
      <c r="T489" s="42"/>
      <c r="U489" s="116">
        <v>0</v>
      </c>
      <c r="V489" s="112"/>
      <c r="W489" s="42"/>
      <c r="X489" s="109">
        <v>0</v>
      </c>
      <c r="Y489" s="129"/>
      <c r="Z489" s="79">
        <v>0</v>
      </c>
    </row>
    <row r="490" spans="1:26" ht="27" customHeight="1">
      <c r="A490" s="32" t="s">
        <v>72</v>
      </c>
      <c r="B490" s="27">
        <v>486</v>
      </c>
      <c r="C490" s="73">
        <v>4</v>
      </c>
      <c r="D490" s="91">
        <v>5120001202891</v>
      </c>
      <c r="E490" s="32" t="s">
        <v>999</v>
      </c>
      <c r="F490" s="31" t="s">
        <v>1000</v>
      </c>
      <c r="G490" s="14">
        <v>20</v>
      </c>
      <c r="H490" s="15">
        <v>2973350</v>
      </c>
      <c r="I490" s="16">
        <v>6451</v>
      </c>
      <c r="J490" s="14">
        <v>308</v>
      </c>
      <c r="K490" s="90">
        <f t="shared" si="14"/>
        <v>21</v>
      </c>
      <c r="L490" s="20">
        <v>12</v>
      </c>
      <c r="M490" s="58">
        <f t="shared" si="15"/>
        <v>11799.007936507936</v>
      </c>
      <c r="N490" s="17"/>
      <c r="O490" s="25"/>
      <c r="P490" s="112" t="s">
        <v>85</v>
      </c>
      <c r="Q490" s="42" t="s">
        <v>85</v>
      </c>
      <c r="R490" s="111">
        <v>0</v>
      </c>
      <c r="S490" s="105"/>
      <c r="T490" s="42"/>
      <c r="U490" s="116">
        <v>0</v>
      </c>
      <c r="V490" s="112"/>
      <c r="W490" s="42"/>
      <c r="X490" s="109">
        <v>0</v>
      </c>
      <c r="Y490" s="129"/>
      <c r="Z490" s="79">
        <v>0</v>
      </c>
    </row>
    <row r="491" spans="1:26" ht="27" customHeight="1">
      <c r="A491" s="32" t="s">
        <v>72</v>
      </c>
      <c r="B491" s="27">
        <v>487</v>
      </c>
      <c r="C491" s="73">
        <v>4</v>
      </c>
      <c r="D491" s="91">
        <v>4040001085181</v>
      </c>
      <c r="E491" s="32" t="s">
        <v>1001</v>
      </c>
      <c r="F491" s="31" t="s">
        <v>1002</v>
      </c>
      <c r="G491" s="14">
        <v>20</v>
      </c>
      <c r="H491" s="15">
        <v>3779625</v>
      </c>
      <c r="I491" s="16">
        <v>3303</v>
      </c>
      <c r="J491" s="14">
        <v>300</v>
      </c>
      <c r="K491" s="90">
        <f t="shared" si="14"/>
        <v>11.1</v>
      </c>
      <c r="L491" s="20">
        <v>12</v>
      </c>
      <c r="M491" s="58">
        <f t="shared" si="15"/>
        <v>28375.563063063062</v>
      </c>
      <c r="N491" s="17"/>
      <c r="O491" s="25"/>
      <c r="P491" s="112"/>
      <c r="Q491" s="42"/>
      <c r="R491" s="111">
        <v>0</v>
      </c>
      <c r="S491" s="105"/>
      <c r="T491" s="42"/>
      <c r="U491" s="116">
        <v>0</v>
      </c>
      <c r="V491" s="112"/>
      <c r="W491" s="42"/>
      <c r="X491" s="109">
        <v>0</v>
      </c>
      <c r="Y491" s="129" t="s">
        <v>85</v>
      </c>
      <c r="Z491" s="79">
        <v>0.43</v>
      </c>
    </row>
    <row r="492" spans="1:26" ht="27" customHeight="1">
      <c r="A492" s="32" t="s">
        <v>72</v>
      </c>
      <c r="B492" s="27">
        <v>488</v>
      </c>
      <c r="C492" s="73">
        <v>4</v>
      </c>
      <c r="D492" s="91">
        <v>4040001118255</v>
      </c>
      <c r="E492" s="32" t="s">
        <v>1003</v>
      </c>
      <c r="F492" s="31" t="s">
        <v>1004</v>
      </c>
      <c r="G492" s="14">
        <v>20</v>
      </c>
      <c r="H492" s="15">
        <v>8032365</v>
      </c>
      <c r="I492" s="16">
        <v>3640</v>
      </c>
      <c r="J492" s="14">
        <v>285</v>
      </c>
      <c r="K492" s="90">
        <f t="shared" si="14"/>
        <v>12.799999999999999</v>
      </c>
      <c r="L492" s="20">
        <v>12</v>
      </c>
      <c r="M492" s="58">
        <f t="shared" si="15"/>
        <v>52294.04296875</v>
      </c>
      <c r="N492" s="17"/>
      <c r="O492" s="25"/>
      <c r="P492" s="112"/>
      <c r="Q492" s="42"/>
      <c r="R492" s="111">
        <v>0</v>
      </c>
      <c r="S492" s="105"/>
      <c r="T492" s="42"/>
      <c r="U492" s="116">
        <v>0</v>
      </c>
      <c r="V492" s="112"/>
      <c r="W492" s="42"/>
      <c r="X492" s="109">
        <v>0</v>
      </c>
      <c r="Y492" s="129" t="s">
        <v>85</v>
      </c>
      <c r="Z492" s="79">
        <v>0.08</v>
      </c>
    </row>
    <row r="493" spans="1:26" ht="27" customHeight="1">
      <c r="A493" s="32" t="s">
        <v>72</v>
      </c>
      <c r="B493" s="27">
        <v>489</v>
      </c>
      <c r="C493" s="73">
        <v>4</v>
      </c>
      <c r="D493" s="91">
        <v>5010601042344</v>
      </c>
      <c r="E493" s="32" t="s">
        <v>1005</v>
      </c>
      <c r="F493" s="31" t="s">
        <v>1006</v>
      </c>
      <c r="G493" s="14">
        <v>20</v>
      </c>
      <c r="H493" s="15">
        <v>1732547</v>
      </c>
      <c r="I493" s="16">
        <v>2294</v>
      </c>
      <c r="J493" s="14">
        <v>269</v>
      </c>
      <c r="K493" s="90">
        <f t="shared" si="14"/>
        <v>8.6</v>
      </c>
      <c r="L493" s="20">
        <v>12</v>
      </c>
      <c r="M493" s="58">
        <f t="shared" si="15"/>
        <v>16788.246124031008</v>
      </c>
      <c r="N493" s="17"/>
      <c r="O493" s="25"/>
      <c r="P493" s="112"/>
      <c r="Q493" s="42"/>
      <c r="R493" s="111">
        <v>0</v>
      </c>
      <c r="S493" s="105"/>
      <c r="T493" s="42"/>
      <c r="U493" s="116">
        <v>0</v>
      </c>
      <c r="V493" s="112"/>
      <c r="W493" s="42"/>
      <c r="X493" s="109">
        <v>0</v>
      </c>
      <c r="Y493" s="129" t="s">
        <v>85</v>
      </c>
      <c r="Z493" s="79">
        <v>0</v>
      </c>
    </row>
    <row r="494" spans="1:26" ht="27" customHeight="1">
      <c r="A494" s="32" t="s">
        <v>72</v>
      </c>
      <c r="B494" s="27">
        <v>490</v>
      </c>
      <c r="C494" s="73">
        <v>2</v>
      </c>
      <c r="D494" s="91">
        <v>1040005007936</v>
      </c>
      <c r="E494" s="32" t="s">
        <v>1007</v>
      </c>
      <c r="F494" s="31" t="s">
        <v>1008</v>
      </c>
      <c r="G494" s="14">
        <v>20</v>
      </c>
      <c r="H494" s="15">
        <v>7215960</v>
      </c>
      <c r="I494" s="16">
        <v>2804</v>
      </c>
      <c r="J494" s="14">
        <v>256</v>
      </c>
      <c r="K494" s="90">
        <f t="shared" si="14"/>
        <v>11</v>
      </c>
      <c r="L494" s="20">
        <v>12</v>
      </c>
      <c r="M494" s="58">
        <f t="shared" si="15"/>
        <v>54666.36363636364</v>
      </c>
      <c r="N494" s="17"/>
      <c r="O494" s="25"/>
      <c r="P494" s="112"/>
      <c r="Q494" s="42"/>
      <c r="R494" s="111">
        <v>0</v>
      </c>
      <c r="S494" s="105"/>
      <c r="T494" s="42"/>
      <c r="U494" s="116">
        <v>0</v>
      </c>
      <c r="V494" s="112"/>
      <c r="W494" s="42"/>
      <c r="X494" s="109">
        <v>0</v>
      </c>
      <c r="Y494" s="129"/>
      <c r="Z494" s="79">
        <v>0</v>
      </c>
    </row>
    <row r="495" spans="1:26" ht="27" customHeight="1">
      <c r="A495" s="32" t="s">
        <v>72</v>
      </c>
      <c r="B495" s="27">
        <v>491</v>
      </c>
      <c r="C495" s="73">
        <v>4</v>
      </c>
      <c r="D495" s="91">
        <v>2040003014578</v>
      </c>
      <c r="E495" s="32" t="s">
        <v>313</v>
      </c>
      <c r="F495" s="31" t="s">
        <v>1009</v>
      </c>
      <c r="G495" s="14">
        <v>20</v>
      </c>
      <c r="H495" s="15">
        <v>5689057</v>
      </c>
      <c r="I495" s="16">
        <v>5401</v>
      </c>
      <c r="J495" s="14">
        <v>268</v>
      </c>
      <c r="K495" s="90">
        <f t="shared" si="14"/>
        <v>20.200000000000003</v>
      </c>
      <c r="L495" s="20">
        <v>12</v>
      </c>
      <c r="M495" s="58">
        <f t="shared" si="15"/>
        <v>23469.707095709568</v>
      </c>
      <c r="N495" s="17"/>
      <c r="O495" s="25"/>
      <c r="P495" s="112"/>
      <c r="Q495" s="42"/>
      <c r="R495" s="111">
        <v>0</v>
      </c>
      <c r="S495" s="105"/>
      <c r="T495" s="42"/>
      <c r="U495" s="116">
        <v>0</v>
      </c>
      <c r="V495" s="112"/>
      <c r="W495" s="42"/>
      <c r="X495" s="109">
        <v>0</v>
      </c>
      <c r="Y495" s="129"/>
      <c r="Z495" s="79">
        <v>0</v>
      </c>
    </row>
    <row r="496" spans="1:26" ht="27" customHeight="1">
      <c r="A496" s="32" t="s">
        <v>72</v>
      </c>
      <c r="B496" s="27">
        <v>492</v>
      </c>
      <c r="C496" s="73">
        <v>6</v>
      </c>
      <c r="D496" s="91">
        <v>1010005034743</v>
      </c>
      <c r="E496" s="32" t="s">
        <v>120</v>
      </c>
      <c r="F496" s="31" t="s">
        <v>121</v>
      </c>
      <c r="G496" s="14">
        <v>10</v>
      </c>
      <c r="H496" s="15">
        <v>888675</v>
      </c>
      <c r="I496" s="16">
        <v>1483</v>
      </c>
      <c r="J496" s="14">
        <v>202</v>
      </c>
      <c r="K496" s="90">
        <f t="shared" si="14"/>
        <v>7.3999999999999995</v>
      </c>
      <c r="L496" s="20">
        <v>12</v>
      </c>
      <c r="M496" s="58">
        <f t="shared" si="15"/>
        <v>10007.601351351352</v>
      </c>
      <c r="N496" s="17"/>
      <c r="O496" s="25"/>
      <c r="P496" s="112"/>
      <c r="Q496" s="42"/>
      <c r="R496" s="111">
        <v>0</v>
      </c>
      <c r="S496" s="105"/>
      <c r="T496" s="42"/>
      <c r="U496" s="116">
        <v>0</v>
      </c>
      <c r="V496" s="112"/>
      <c r="W496" s="42"/>
      <c r="X496" s="109">
        <v>0</v>
      </c>
      <c r="Y496" s="129" t="s">
        <v>85</v>
      </c>
      <c r="Z496" s="79">
        <v>0.2</v>
      </c>
    </row>
    <row r="497" spans="1:26" ht="27" customHeight="1">
      <c r="A497" s="32" t="s">
        <v>72</v>
      </c>
      <c r="B497" s="27">
        <v>493</v>
      </c>
      <c r="C497" s="73">
        <v>4</v>
      </c>
      <c r="D497" s="91">
        <v>4040001111202</v>
      </c>
      <c r="E497" s="32" t="s">
        <v>1010</v>
      </c>
      <c r="F497" s="31" t="s">
        <v>1011</v>
      </c>
      <c r="G497" s="14">
        <v>20</v>
      </c>
      <c r="H497" s="15">
        <v>1682492</v>
      </c>
      <c r="I497" s="16">
        <v>3337</v>
      </c>
      <c r="J497" s="14">
        <v>324</v>
      </c>
      <c r="K497" s="90">
        <f t="shared" si="14"/>
        <v>10.299999999999999</v>
      </c>
      <c r="L497" s="20">
        <v>12</v>
      </c>
      <c r="M497" s="58">
        <f t="shared" si="15"/>
        <v>13612.394822006472</v>
      </c>
      <c r="N497" s="17"/>
      <c r="O497" s="25"/>
      <c r="P497" s="112"/>
      <c r="Q497" s="42"/>
      <c r="R497" s="111">
        <v>0</v>
      </c>
      <c r="S497" s="105"/>
      <c r="T497" s="42"/>
      <c r="U497" s="116">
        <v>0</v>
      </c>
      <c r="V497" s="112"/>
      <c r="W497" s="42"/>
      <c r="X497" s="109">
        <v>0</v>
      </c>
      <c r="Y497" s="129"/>
      <c r="Z497" s="79">
        <v>0</v>
      </c>
    </row>
    <row r="498" spans="1:26" ht="27" customHeight="1">
      <c r="A498" s="32" t="s">
        <v>72</v>
      </c>
      <c r="B498" s="27">
        <v>494</v>
      </c>
      <c r="C498" s="73">
        <v>4</v>
      </c>
      <c r="D498" s="91">
        <v>6040001127849</v>
      </c>
      <c r="E498" s="32" t="s">
        <v>124</v>
      </c>
      <c r="F498" s="31" t="s">
        <v>125</v>
      </c>
      <c r="G498" s="14">
        <v>10</v>
      </c>
      <c r="H498" s="15">
        <v>2612680</v>
      </c>
      <c r="I498" s="16">
        <v>2454</v>
      </c>
      <c r="J498" s="14">
        <v>264</v>
      </c>
      <c r="K498" s="90">
        <f t="shared" si="14"/>
        <v>9.2999999999999989</v>
      </c>
      <c r="L498" s="20">
        <v>12</v>
      </c>
      <c r="M498" s="58">
        <f t="shared" si="15"/>
        <v>23411.111111111113</v>
      </c>
      <c r="N498" s="17"/>
      <c r="O498" s="25"/>
      <c r="P498" s="112"/>
      <c r="Q498" s="42"/>
      <c r="R498" s="111">
        <v>0</v>
      </c>
      <c r="S498" s="105"/>
      <c r="T498" s="42"/>
      <c r="U498" s="116">
        <v>0</v>
      </c>
      <c r="V498" s="112"/>
      <c r="W498" s="42"/>
      <c r="X498" s="109">
        <v>0</v>
      </c>
      <c r="Y498" s="129" t="s">
        <v>85</v>
      </c>
      <c r="Z498" s="79">
        <v>0.1</v>
      </c>
    </row>
    <row r="499" spans="1:26" ht="27" customHeight="1">
      <c r="A499" s="32" t="s">
        <v>72</v>
      </c>
      <c r="B499" s="27">
        <v>495</v>
      </c>
      <c r="C499" s="73">
        <v>2</v>
      </c>
      <c r="D499" s="91">
        <v>5040005010291</v>
      </c>
      <c r="E499" s="32" t="s">
        <v>394</v>
      </c>
      <c r="F499" s="31" t="s">
        <v>1012</v>
      </c>
      <c r="G499" s="14">
        <v>6</v>
      </c>
      <c r="H499" s="15">
        <v>1471650</v>
      </c>
      <c r="I499" s="16">
        <v>1471</v>
      </c>
      <c r="J499" s="14">
        <v>266</v>
      </c>
      <c r="K499" s="90">
        <f t="shared" si="14"/>
        <v>5.6</v>
      </c>
      <c r="L499" s="20">
        <v>12</v>
      </c>
      <c r="M499" s="58">
        <f t="shared" si="15"/>
        <v>21899.553571428576</v>
      </c>
      <c r="N499" s="17"/>
      <c r="O499" s="25"/>
      <c r="P499" s="112"/>
      <c r="Q499" s="42"/>
      <c r="R499" s="111">
        <v>0</v>
      </c>
      <c r="S499" s="105"/>
      <c r="T499" s="42"/>
      <c r="U499" s="116">
        <v>0</v>
      </c>
      <c r="V499" s="112"/>
      <c r="W499" s="42"/>
      <c r="X499" s="109">
        <v>0</v>
      </c>
      <c r="Y499" s="129"/>
      <c r="Z499" s="79">
        <v>0</v>
      </c>
    </row>
    <row r="500" spans="1:26" ht="27" customHeight="1">
      <c r="A500" s="32" t="s">
        <v>72</v>
      </c>
      <c r="B500" s="27">
        <v>496</v>
      </c>
      <c r="C500" s="73">
        <v>4</v>
      </c>
      <c r="D500" s="91" t="s">
        <v>1013</v>
      </c>
      <c r="E500" s="32" t="s">
        <v>1014</v>
      </c>
      <c r="F500" s="31" t="s">
        <v>1015</v>
      </c>
      <c r="G500" s="14">
        <v>20</v>
      </c>
      <c r="H500" s="15">
        <v>1902960</v>
      </c>
      <c r="I500" s="16">
        <v>1103</v>
      </c>
      <c r="J500" s="14">
        <v>244</v>
      </c>
      <c r="K500" s="90">
        <f t="shared" si="14"/>
        <v>4.5999999999999996</v>
      </c>
      <c r="L500" s="20">
        <v>12</v>
      </c>
      <c r="M500" s="58">
        <f t="shared" si="15"/>
        <v>34473.913043478264</v>
      </c>
      <c r="N500" s="17"/>
      <c r="O500" s="25"/>
      <c r="P500" s="112"/>
      <c r="Q500" s="42"/>
      <c r="R500" s="111">
        <v>0</v>
      </c>
      <c r="S500" s="105"/>
      <c r="T500" s="42"/>
      <c r="U500" s="116">
        <v>0</v>
      </c>
      <c r="V500" s="112"/>
      <c r="W500" s="42"/>
      <c r="X500" s="109">
        <v>0</v>
      </c>
      <c r="Y500" s="129"/>
      <c r="Z500" s="79">
        <v>0</v>
      </c>
    </row>
    <row r="501" spans="1:26" ht="27" customHeight="1">
      <c r="A501" s="32" t="s">
        <v>72</v>
      </c>
      <c r="B501" s="27">
        <v>497</v>
      </c>
      <c r="C501" s="73">
        <v>4</v>
      </c>
      <c r="D501" s="91">
        <v>6040001107529</v>
      </c>
      <c r="E501" s="32" t="s">
        <v>1016</v>
      </c>
      <c r="F501" s="31" t="s">
        <v>1017</v>
      </c>
      <c r="G501" s="14">
        <v>20</v>
      </c>
      <c r="H501" s="15">
        <v>1228376</v>
      </c>
      <c r="I501" s="16">
        <v>2570</v>
      </c>
      <c r="J501" s="14">
        <v>266</v>
      </c>
      <c r="K501" s="90">
        <f t="shared" si="14"/>
        <v>9.6999999999999993</v>
      </c>
      <c r="L501" s="20">
        <v>12</v>
      </c>
      <c r="M501" s="58">
        <f t="shared" si="15"/>
        <v>10553.058419243987</v>
      </c>
      <c r="N501" s="17"/>
      <c r="O501" s="25"/>
      <c r="P501" s="112"/>
      <c r="Q501" s="42"/>
      <c r="R501" s="111">
        <v>0</v>
      </c>
      <c r="S501" s="105"/>
      <c r="T501" s="42"/>
      <c r="U501" s="116">
        <v>0</v>
      </c>
      <c r="V501" s="112"/>
      <c r="W501" s="42"/>
      <c r="X501" s="109">
        <v>0</v>
      </c>
      <c r="Y501" s="129"/>
      <c r="Z501" s="79">
        <v>0</v>
      </c>
    </row>
    <row r="502" spans="1:26" ht="27" customHeight="1">
      <c r="A502" s="32" t="s">
        <v>72</v>
      </c>
      <c r="B502" s="27">
        <v>498</v>
      </c>
      <c r="C502" s="73">
        <v>4</v>
      </c>
      <c r="D502" s="91">
        <v>4040003016853</v>
      </c>
      <c r="E502" s="32" t="s">
        <v>1018</v>
      </c>
      <c r="F502" s="31" t="s">
        <v>1019</v>
      </c>
      <c r="G502" s="14">
        <v>20</v>
      </c>
      <c r="H502" s="15">
        <v>156190</v>
      </c>
      <c r="I502" s="16">
        <v>763</v>
      </c>
      <c r="J502" s="14">
        <v>241</v>
      </c>
      <c r="K502" s="90">
        <f t="shared" si="14"/>
        <v>3.2</v>
      </c>
      <c r="L502" s="20">
        <v>12</v>
      </c>
      <c r="M502" s="58">
        <f t="shared" si="15"/>
        <v>4067.4479166666665</v>
      </c>
      <c r="N502" s="17"/>
      <c r="O502" s="25"/>
      <c r="P502" s="112" t="s">
        <v>85</v>
      </c>
      <c r="Q502" s="42" t="s">
        <v>85</v>
      </c>
      <c r="R502" s="111">
        <v>0.09</v>
      </c>
      <c r="S502" s="105"/>
      <c r="T502" s="42"/>
      <c r="U502" s="116">
        <v>0</v>
      </c>
      <c r="V502" s="112"/>
      <c r="W502" s="42"/>
      <c r="X502" s="109">
        <v>0</v>
      </c>
      <c r="Y502" s="129"/>
      <c r="Z502" s="79">
        <v>0</v>
      </c>
    </row>
    <row r="503" spans="1:26" ht="27" customHeight="1">
      <c r="A503" s="32" t="s">
        <v>72</v>
      </c>
      <c r="B503" s="27">
        <v>499</v>
      </c>
      <c r="C503" s="73">
        <v>4</v>
      </c>
      <c r="D503" s="91">
        <v>8040001127962</v>
      </c>
      <c r="E503" s="32" t="s">
        <v>1020</v>
      </c>
      <c r="F503" s="31" t="s">
        <v>1021</v>
      </c>
      <c r="G503" s="14">
        <v>20</v>
      </c>
      <c r="H503" s="15">
        <v>1940819</v>
      </c>
      <c r="I503" s="16">
        <v>2751</v>
      </c>
      <c r="J503" s="14">
        <v>248</v>
      </c>
      <c r="K503" s="90">
        <f t="shared" si="14"/>
        <v>11.1</v>
      </c>
      <c r="L503" s="20">
        <v>12</v>
      </c>
      <c r="M503" s="58">
        <f t="shared" si="15"/>
        <v>14570.713213213212</v>
      </c>
      <c r="N503" s="17"/>
      <c r="O503" s="25"/>
      <c r="P503" s="112"/>
      <c r="Q503" s="42"/>
      <c r="R503" s="111">
        <v>0</v>
      </c>
      <c r="S503" s="105"/>
      <c r="T503" s="42"/>
      <c r="U503" s="116">
        <v>0</v>
      </c>
      <c r="V503" s="112"/>
      <c r="W503" s="42"/>
      <c r="X503" s="109">
        <v>0</v>
      </c>
      <c r="Y503" s="129" t="s">
        <v>85</v>
      </c>
      <c r="Z503" s="79">
        <v>0.18</v>
      </c>
    </row>
    <row r="504" spans="1:26" ht="27" customHeight="1">
      <c r="A504" s="32" t="s">
        <v>72</v>
      </c>
      <c r="B504" s="27">
        <v>500</v>
      </c>
      <c r="C504" s="73">
        <v>4</v>
      </c>
      <c r="D504" s="91">
        <v>4010001139584</v>
      </c>
      <c r="E504" s="32" t="s">
        <v>856</v>
      </c>
      <c r="F504" s="31" t="s">
        <v>1022</v>
      </c>
      <c r="G504" s="14">
        <v>20</v>
      </c>
      <c r="H504" s="15">
        <v>1625587</v>
      </c>
      <c r="I504" s="16">
        <v>2123</v>
      </c>
      <c r="J504" s="14">
        <v>310</v>
      </c>
      <c r="K504" s="90">
        <f t="shared" si="14"/>
        <v>6.8999999999999995</v>
      </c>
      <c r="L504" s="20">
        <v>12</v>
      </c>
      <c r="M504" s="58">
        <f t="shared" si="15"/>
        <v>19632.693236714978</v>
      </c>
      <c r="N504" s="17" t="s">
        <v>85</v>
      </c>
      <c r="O504" s="25"/>
      <c r="P504" s="112"/>
      <c r="Q504" s="42"/>
      <c r="R504" s="111">
        <v>0</v>
      </c>
      <c r="S504" s="105"/>
      <c r="T504" s="42"/>
      <c r="U504" s="116">
        <v>0</v>
      </c>
      <c r="V504" s="112"/>
      <c r="W504" s="42"/>
      <c r="X504" s="109">
        <v>0</v>
      </c>
      <c r="Y504" s="129" t="s">
        <v>85</v>
      </c>
      <c r="Z504" s="79">
        <v>5.5999999999999999E-5</v>
      </c>
    </row>
    <row r="505" spans="1:26" ht="27" customHeight="1">
      <c r="A505" s="32" t="s">
        <v>72</v>
      </c>
      <c r="B505" s="27">
        <v>501</v>
      </c>
      <c r="C505" s="73">
        <v>4</v>
      </c>
      <c r="D505" s="91">
        <v>4040001096757</v>
      </c>
      <c r="E505" s="32" t="s">
        <v>1023</v>
      </c>
      <c r="F505" s="31" t="s">
        <v>1024</v>
      </c>
      <c r="G505" s="14">
        <v>20</v>
      </c>
      <c r="H505" s="15">
        <v>2185500</v>
      </c>
      <c r="I505" s="16">
        <v>2834</v>
      </c>
      <c r="J505" s="14">
        <v>240</v>
      </c>
      <c r="K505" s="90">
        <f t="shared" si="14"/>
        <v>11.9</v>
      </c>
      <c r="L505" s="20">
        <v>12</v>
      </c>
      <c r="M505" s="58">
        <f t="shared" si="15"/>
        <v>15304.621848739494</v>
      </c>
      <c r="N505" s="17"/>
      <c r="O505" s="25"/>
      <c r="P505" s="112"/>
      <c r="Q505" s="42"/>
      <c r="R505" s="111">
        <v>0</v>
      </c>
      <c r="S505" s="105"/>
      <c r="T505" s="42"/>
      <c r="U505" s="116">
        <v>0</v>
      </c>
      <c r="V505" s="112"/>
      <c r="W505" s="42"/>
      <c r="X505" s="109">
        <v>0</v>
      </c>
      <c r="Y505" s="129"/>
      <c r="Z505" s="79">
        <v>0</v>
      </c>
    </row>
    <row r="506" spans="1:26" ht="27" customHeight="1">
      <c r="A506" s="32" t="s">
        <v>72</v>
      </c>
      <c r="B506" s="27">
        <v>502</v>
      </c>
      <c r="C506" s="73">
        <v>4</v>
      </c>
      <c r="D506" s="91">
        <v>5040001102828</v>
      </c>
      <c r="E506" s="32" t="s">
        <v>850</v>
      </c>
      <c r="F506" s="31" t="s">
        <v>1025</v>
      </c>
      <c r="G506" s="14">
        <v>20</v>
      </c>
      <c r="H506" s="15">
        <v>19150600</v>
      </c>
      <c r="I506" s="16">
        <v>9214</v>
      </c>
      <c r="J506" s="14">
        <v>281</v>
      </c>
      <c r="K506" s="90">
        <f t="shared" si="14"/>
        <v>32.800000000000004</v>
      </c>
      <c r="L506" s="20">
        <v>12</v>
      </c>
      <c r="M506" s="58">
        <f t="shared" si="15"/>
        <v>48654.979674796741</v>
      </c>
      <c r="N506" s="17"/>
      <c r="O506" s="25"/>
      <c r="P506" s="112"/>
      <c r="Q506" s="42"/>
      <c r="R506" s="111">
        <v>0</v>
      </c>
      <c r="S506" s="105"/>
      <c r="T506" s="42"/>
      <c r="U506" s="116">
        <v>0</v>
      </c>
      <c r="V506" s="112"/>
      <c r="W506" s="42"/>
      <c r="X506" s="109">
        <v>0</v>
      </c>
      <c r="Y506" s="129" t="s">
        <v>85</v>
      </c>
      <c r="Z506" s="79">
        <v>0.5</v>
      </c>
    </row>
    <row r="507" spans="1:26" ht="27" customHeight="1">
      <c r="A507" s="32" t="s">
        <v>72</v>
      </c>
      <c r="B507" s="27">
        <v>503</v>
      </c>
      <c r="C507" s="73">
        <v>4</v>
      </c>
      <c r="D507" s="91">
        <v>5040001125993</v>
      </c>
      <c r="E507" s="32" t="s">
        <v>1026</v>
      </c>
      <c r="F507" s="31" t="s">
        <v>1027</v>
      </c>
      <c r="G507" s="14">
        <v>20</v>
      </c>
      <c r="H507" s="15">
        <v>514329</v>
      </c>
      <c r="I507" s="16">
        <v>2087</v>
      </c>
      <c r="J507" s="14">
        <v>242</v>
      </c>
      <c r="K507" s="90">
        <f t="shared" si="14"/>
        <v>8.6999999999999993</v>
      </c>
      <c r="L507" s="20">
        <v>12</v>
      </c>
      <c r="M507" s="58">
        <f t="shared" si="15"/>
        <v>4926.5229885057479</v>
      </c>
      <c r="N507" s="17"/>
      <c r="O507" s="25"/>
      <c r="P507" s="110"/>
      <c r="Q507" s="41"/>
      <c r="R507" s="111">
        <v>0</v>
      </c>
      <c r="S507" s="104"/>
      <c r="T507" s="41"/>
      <c r="U507" s="116">
        <v>0</v>
      </c>
      <c r="V507" s="110"/>
      <c r="W507" s="41"/>
      <c r="X507" s="109">
        <v>0</v>
      </c>
      <c r="Y507" s="129"/>
      <c r="Z507" s="79">
        <v>0</v>
      </c>
    </row>
    <row r="508" spans="1:26" ht="27" customHeight="1">
      <c r="A508" s="32" t="s">
        <v>72</v>
      </c>
      <c r="B508" s="27">
        <v>504</v>
      </c>
      <c r="C508" s="73">
        <v>4</v>
      </c>
      <c r="D508" s="91" t="s">
        <v>1028</v>
      </c>
      <c r="E508" s="32" t="s">
        <v>1029</v>
      </c>
      <c r="F508" s="31" t="s">
        <v>1030</v>
      </c>
      <c r="G508" s="14">
        <v>20</v>
      </c>
      <c r="H508" s="15">
        <v>500529</v>
      </c>
      <c r="I508" s="16">
        <v>588</v>
      </c>
      <c r="J508" s="14">
        <v>257</v>
      </c>
      <c r="K508" s="90">
        <f t="shared" si="14"/>
        <v>2.3000000000000003</v>
      </c>
      <c r="L508" s="20">
        <v>12</v>
      </c>
      <c r="M508" s="58">
        <f t="shared" si="15"/>
        <v>18135.108695652172</v>
      </c>
      <c r="N508" s="17"/>
      <c r="O508" s="25"/>
      <c r="P508" s="112"/>
      <c r="Q508" s="42"/>
      <c r="R508" s="111">
        <v>0</v>
      </c>
      <c r="S508" s="105"/>
      <c r="T508" s="42"/>
      <c r="U508" s="116">
        <v>0</v>
      </c>
      <c r="V508" s="112"/>
      <c r="W508" s="42"/>
      <c r="X508" s="109">
        <v>0</v>
      </c>
      <c r="Y508" s="129" t="s">
        <v>85</v>
      </c>
      <c r="Z508" s="79">
        <v>0.04</v>
      </c>
    </row>
    <row r="509" spans="1:26" ht="27" customHeight="1">
      <c r="A509" s="32" t="s">
        <v>72</v>
      </c>
      <c r="B509" s="27">
        <v>505</v>
      </c>
      <c r="C509" s="73">
        <v>6</v>
      </c>
      <c r="D509" s="91">
        <v>9040005018629</v>
      </c>
      <c r="E509" s="32" t="s">
        <v>1031</v>
      </c>
      <c r="F509" s="31" t="s">
        <v>1032</v>
      </c>
      <c r="G509" s="14">
        <v>20</v>
      </c>
      <c r="H509" s="15">
        <v>360000</v>
      </c>
      <c r="I509" s="16">
        <v>500</v>
      </c>
      <c r="J509" s="14">
        <v>250</v>
      </c>
      <c r="K509" s="90">
        <f t="shared" si="14"/>
        <v>2</v>
      </c>
      <c r="L509" s="20">
        <v>12</v>
      </c>
      <c r="M509" s="58">
        <f t="shared" si="15"/>
        <v>15000</v>
      </c>
      <c r="N509" s="17" t="s">
        <v>85</v>
      </c>
      <c r="O509" s="25"/>
      <c r="P509" s="110" t="s">
        <v>85</v>
      </c>
      <c r="Q509" s="41" t="s">
        <v>85</v>
      </c>
      <c r="R509" s="111">
        <v>0</v>
      </c>
      <c r="S509" s="104"/>
      <c r="T509" s="41"/>
      <c r="U509" s="116">
        <v>0</v>
      </c>
      <c r="V509" s="110"/>
      <c r="W509" s="41"/>
      <c r="X509" s="109">
        <v>0</v>
      </c>
      <c r="Y509" s="129" t="s">
        <v>85</v>
      </c>
      <c r="Z509" s="79">
        <v>0</v>
      </c>
    </row>
    <row r="510" spans="1:26" ht="27" customHeight="1">
      <c r="A510" s="32" t="s">
        <v>72</v>
      </c>
      <c r="B510" s="27">
        <v>506</v>
      </c>
      <c r="C510" s="73">
        <v>4</v>
      </c>
      <c r="D510" s="91">
        <v>5021001063525</v>
      </c>
      <c r="E510" s="32" t="s">
        <v>1033</v>
      </c>
      <c r="F510" s="31" t="s">
        <v>1034</v>
      </c>
      <c r="G510" s="14">
        <v>20</v>
      </c>
      <c r="H510" s="15">
        <v>850178</v>
      </c>
      <c r="I510" s="16">
        <v>1342</v>
      </c>
      <c r="J510" s="14">
        <v>365</v>
      </c>
      <c r="K510" s="90">
        <f t="shared" si="14"/>
        <v>3.7</v>
      </c>
      <c r="L510" s="20">
        <v>12</v>
      </c>
      <c r="M510" s="58">
        <f t="shared" si="15"/>
        <v>19148.153153153155</v>
      </c>
      <c r="N510" s="17"/>
      <c r="O510" s="25"/>
      <c r="P510" s="112"/>
      <c r="Q510" s="42"/>
      <c r="R510" s="111">
        <v>0</v>
      </c>
      <c r="S510" s="105"/>
      <c r="T510" s="42"/>
      <c r="U510" s="116">
        <v>0</v>
      </c>
      <c r="V510" s="112"/>
      <c r="W510" s="42"/>
      <c r="X510" s="109">
        <v>0</v>
      </c>
      <c r="Y510" s="129" t="s">
        <v>85</v>
      </c>
      <c r="Z510" s="79">
        <v>0.04</v>
      </c>
    </row>
    <row r="511" spans="1:26" ht="27" customHeight="1">
      <c r="A511" s="32" t="s">
        <v>72</v>
      </c>
      <c r="B511" s="27">
        <v>507</v>
      </c>
      <c r="C511" s="73">
        <v>4</v>
      </c>
      <c r="D511" s="91">
        <v>5021001063525</v>
      </c>
      <c r="E511" s="32" t="s">
        <v>1033</v>
      </c>
      <c r="F511" s="31" t="s">
        <v>1035</v>
      </c>
      <c r="G511" s="14">
        <v>20</v>
      </c>
      <c r="H511" s="15">
        <v>1538072</v>
      </c>
      <c r="I511" s="16">
        <v>1830</v>
      </c>
      <c r="J511" s="14">
        <v>365</v>
      </c>
      <c r="K511" s="90">
        <f t="shared" si="14"/>
        <v>5.0999999999999996</v>
      </c>
      <c r="L511" s="20">
        <v>12</v>
      </c>
      <c r="M511" s="58">
        <f t="shared" si="15"/>
        <v>25131.895424836603</v>
      </c>
      <c r="N511" s="17"/>
      <c r="O511" s="25"/>
      <c r="P511" s="110"/>
      <c r="Q511" s="41"/>
      <c r="R511" s="113">
        <v>0</v>
      </c>
      <c r="S511" s="104"/>
      <c r="T511" s="41"/>
      <c r="U511" s="116">
        <v>0</v>
      </c>
      <c r="V511" s="110"/>
      <c r="W511" s="41"/>
      <c r="X511" s="109">
        <v>0</v>
      </c>
      <c r="Y511" s="129"/>
      <c r="Z511" s="79">
        <v>0</v>
      </c>
    </row>
    <row r="512" spans="1:26" ht="27" customHeight="1">
      <c r="A512" s="32" t="s">
        <v>72</v>
      </c>
      <c r="B512" s="27">
        <v>508</v>
      </c>
      <c r="C512" s="73">
        <v>4</v>
      </c>
      <c r="D512" s="91">
        <v>5021001063525</v>
      </c>
      <c r="E512" s="32" t="s">
        <v>1033</v>
      </c>
      <c r="F512" s="31" t="s">
        <v>1036</v>
      </c>
      <c r="G512" s="14">
        <v>20</v>
      </c>
      <c r="H512" s="15">
        <v>3652451</v>
      </c>
      <c r="I512" s="16">
        <v>2467</v>
      </c>
      <c r="J512" s="14">
        <v>355</v>
      </c>
      <c r="K512" s="90">
        <f t="shared" si="14"/>
        <v>7</v>
      </c>
      <c r="L512" s="20">
        <v>12</v>
      </c>
      <c r="M512" s="58">
        <f t="shared" si="15"/>
        <v>43481.559523809519</v>
      </c>
      <c r="N512" s="17"/>
      <c r="O512" s="25"/>
      <c r="P512" s="112"/>
      <c r="Q512" s="42"/>
      <c r="R512" s="111">
        <v>0</v>
      </c>
      <c r="S512" s="105"/>
      <c r="T512" s="42"/>
      <c r="U512" s="116">
        <v>0</v>
      </c>
      <c r="V512" s="112"/>
      <c r="W512" s="42"/>
      <c r="X512" s="109">
        <v>0</v>
      </c>
      <c r="Y512" s="129" t="s">
        <v>85</v>
      </c>
      <c r="Z512" s="79">
        <v>0.18</v>
      </c>
    </row>
    <row r="513" spans="1:26" ht="27" customHeight="1">
      <c r="A513" s="32" t="s">
        <v>72</v>
      </c>
      <c r="B513" s="27">
        <v>509</v>
      </c>
      <c r="C513" s="73">
        <v>4</v>
      </c>
      <c r="D513" s="91">
        <v>5010601035496</v>
      </c>
      <c r="E513" s="32" t="s">
        <v>1037</v>
      </c>
      <c r="F513" s="31" t="s">
        <v>1038</v>
      </c>
      <c r="G513" s="14">
        <v>10</v>
      </c>
      <c r="H513" s="15">
        <v>1045602</v>
      </c>
      <c r="I513" s="16">
        <v>1449</v>
      </c>
      <c r="J513" s="14">
        <v>248</v>
      </c>
      <c r="K513" s="90">
        <f t="shared" si="14"/>
        <v>5.8999999999999995</v>
      </c>
      <c r="L513" s="20">
        <v>12</v>
      </c>
      <c r="M513" s="58">
        <f t="shared" si="15"/>
        <v>14768.389830508475</v>
      </c>
      <c r="N513" s="17"/>
      <c r="O513" s="25"/>
      <c r="P513" s="110"/>
      <c r="Q513" s="41"/>
      <c r="R513" s="111">
        <v>0</v>
      </c>
      <c r="S513" s="104"/>
      <c r="T513" s="41"/>
      <c r="U513" s="116">
        <v>0</v>
      </c>
      <c r="V513" s="110"/>
      <c r="W513" s="41"/>
      <c r="X513" s="109">
        <v>0</v>
      </c>
      <c r="Y513" s="129" t="s">
        <v>85</v>
      </c>
      <c r="Z513" s="79">
        <v>0.26</v>
      </c>
    </row>
    <row r="514" spans="1:26" ht="27" customHeight="1">
      <c r="A514" s="38" t="s">
        <v>72</v>
      </c>
      <c r="B514" s="27">
        <v>510</v>
      </c>
      <c r="C514" s="73">
        <v>4</v>
      </c>
      <c r="D514" s="91">
        <v>5040001005502</v>
      </c>
      <c r="E514" s="38" t="s">
        <v>858</v>
      </c>
      <c r="F514" s="31" t="s">
        <v>1039</v>
      </c>
      <c r="G514" s="14">
        <v>20</v>
      </c>
      <c r="H514" s="15">
        <v>1408451</v>
      </c>
      <c r="I514" s="16">
        <v>1874</v>
      </c>
      <c r="J514" s="14">
        <v>256</v>
      </c>
      <c r="K514" s="90">
        <f t="shared" si="14"/>
        <v>7.3999999999999995</v>
      </c>
      <c r="L514" s="20">
        <v>12</v>
      </c>
      <c r="M514" s="58">
        <f t="shared" si="15"/>
        <v>15860.934684684687</v>
      </c>
      <c r="N514" s="17"/>
      <c r="O514" s="25"/>
      <c r="P514" s="112"/>
      <c r="Q514" s="42"/>
      <c r="R514" s="111">
        <v>0</v>
      </c>
      <c r="S514" s="105"/>
      <c r="T514" s="42"/>
      <c r="U514" s="116">
        <v>0</v>
      </c>
      <c r="V514" s="112"/>
      <c r="W514" s="42"/>
      <c r="X514" s="109">
        <v>0</v>
      </c>
      <c r="Y514" s="129"/>
      <c r="Z514" s="79">
        <v>0</v>
      </c>
    </row>
    <row r="515" spans="1:26" ht="27" customHeight="1">
      <c r="A515" s="38" t="s">
        <v>72</v>
      </c>
      <c r="B515" s="27">
        <v>511</v>
      </c>
      <c r="C515" s="73">
        <v>4</v>
      </c>
      <c r="D515" s="91">
        <v>6040001012472</v>
      </c>
      <c r="E515" s="38" t="s">
        <v>1040</v>
      </c>
      <c r="F515" s="31" t="s">
        <v>1041</v>
      </c>
      <c r="G515" s="14">
        <v>20</v>
      </c>
      <c r="H515" s="15">
        <v>1206525</v>
      </c>
      <c r="I515" s="16">
        <v>1223</v>
      </c>
      <c r="J515" s="14">
        <v>256</v>
      </c>
      <c r="K515" s="90">
        <f t="shared" si="14"/>
        <v>4.8</v>
      </c>
      <c r="L515" s="20">
        <v>12</v>
      </c>
      <c r="M515" s="58">
        <f t="shared" si="15"/>
        <v>20946.614583333332</v>
      </c>
      <c r="N515" s="17"/>
      <c r="O515" s="25"/>
      <c r="P515" s="110" t="s">
        <v>85</v>
      </c>
      <c r="Q515" s="41"/>
      <c r="R515" s="111">
        <v>1</v>
      </c>
      <c r="S515" s="104"/>
      <c r="T515" s="41"/>
      <c r="U515" s="116">
        <v>0</v>
      </c>
      <c r="V515" s="110"/>
      <c r="W515" s="41"/>
      <c r="X515" s="109">
        <v>0</v>
      </c>
      <c r="Y515" s="129"/>
      <c r="Z515" s="79">
        <v>0</v>
      </c>
    </row>
    <row r="516" spans="1:26" ht="27" customHeight="1">
      <c r="A516" s="38" t="s">
        <v>72</v>
      </c>
      <c r="B516" s="27">
        <v>512</v>
      </c>
      <c r="C516" s="73">
        <v>4</v>
      </c>
      <c r="D516" s="91">
        <v>1040003020057</v>
      </c>
      <c r="E516" s="38" t="s">
        <v>1042</v>
      </c>
      <c r="F516" s="31" t="s">
        <v>1043</v>
      </c>
      <c r="G516" s="14">
        <v>20</v>
      </c>
      <c r="H516" s="15">
        <v>1877344</v>
      </c>
      <c r="I516" s="16">
        <v>2565</v>
      </c>
      <c r="J516" s="14">
        <v>290</v>
      </c>
      <c r="K516" s="90">
        <f t="shared" si="14"/>
        <v>8.9</v>
      </c>
      <c r="L516" s="20">
        <v>12</v>
      </c>
      <c r="M516" s="58">
        <f t="shared" si="15"/>
        <v>17578.127340823969</v>
      </c>
      <c r="N516" s="17" t="s">
        <v>85</v>
      </c>
      <c r="O516" s="25"/>
      <c r="P516" s="112" t="s">
        <v>85</v>
      </c>
      <c r="Q516" s="42" t="s">
        <v>85</v>
      </c>
      <c r="R516" s="111">
        <v>0</v>
      </c>
      <c r="S516" s="105"/>
      <c r="T516" s="42"/>
      <c r="U516" s="116">
        <v>0</v>
      </c>
      <c r="V516" s="112"/>
      <c r="W516" s="42"/>
      <c r="X516" s="109">
        <v>0</v>
      </c>
      <c r="Y516" s="129" t="s">
        <v>85</v>
      </c>
      <c r="Z516" s="79">
        <v>0.05</v>
      </c>
    </row>
    <row r="517" spans="1:26" ht="27" customHeight="1">
      <c r="A517" s="38" t="s">
        <v>72</v>
      </c>
      <c r="B517" s="27">
        <v>513</v>
      </c>
      <c r="C517" s="73">
        <v>5</v>
      </c>
      <c r="D517" s="91">
        <v>5040005021719</v>
      </c>
      <c r="E517" s="38" t="s">
        <v>1044</v>
      </c>
      <c r="F517" s="31" t="s">
        <v>1045</v>
      </c>
      <c r="G517" s="14">
        <v>18</v>
      </c>
      <c r="H517" s="15">
        <v>111675</v>
      </c>
      <c r="I517" s="16">
        <v>149</v>
      </c>
      <c r="J517" s="14">
        <v>86</v>
      </c>
      <c r="K517" s="90">
        <f t="shared" ref="K517:K582" si="16">ROUNDUP(I517/J517,1)</f>
        <v>1.8</v>
      </c>
      <c r="L517" s="20">
        <v>5</v>
      </c>
      <c r="M517" s="58">
        <f t="shared" ref="M517:M581" si="17">IF(AND(H517&gt;0,K517&gt;0,L517&gt;0),H517/K517/L517,0)</f>
        <v>12408.333333333332</v>
      </c>
      <c r="N517" s="17" t="s">
        <v>85</v>
      </c>
      <c r="O517" s="25"/>
      <c r="P517" s="112" t="s">
        <v>85</v>
      </c>
      <c r="Q517" s="42"/>
      <c r="R517" s="111">
        <v>0.82</v>
      </c>
      <c r="S517" s="105"/>
      <c r="T517" s="42"/>
      <c r="U517" s="116">
        <v>0</v>
      </c>
      <c r="V517" s="112"/>
      <c r="W517" s="42"/>
      <c r="X517" s="109">
        <v>0</v>
      </c>
      <c r="Y517" s="129"/>
      <c r="Z517" s="79">
        <v>0</v>
      </c>
    </row>
    <row r="518" spans="1:26" ht="27" customHeight="1">
      <c r="A518" s="38" t="s">
        <v>72</v>
      </c>
      <c r="B518" s="27">
        <v>514</v>
      </c>
      <c r="C518" s="73">
        <v>5</v>
      </c>
      <c r="D518" s="91">
        <v>2010001242687</v>
      </c>
      <c r="E518" s="38" t="s">
        <v>1046</v>
      </c>
      <c r="F518" s="31" t="s">
        <v>1047</v>
      </c>
      <c r="G518" s="14">
        <v>20</v>
      </c>
      <c r="H518" s="15">
        <v>0</v>
      </c>
      <c r="I518" s="16">
        <v>0</v>
      </c>
      <c r="J518" s="14">
        <v>0</v>
      </c>
      <c r="K518" s="90" t="e">
        <f t="shared" si="16"/>
        <v>#DIV/0!</v>
      </c>
      <c r="L518" s="20">
        <v>0</v>
      </c>
      <c r="M518" s="58" t="e">
        <f t="shared" si="17"/>
        <v>#DIV/0!</v>
      </c>
      <c r="N518" s="17"/>
      <c r="O518" s="136" t="s">
        <v>1414</v>
      </c>
      <c r="P518" s="112"/>
      <c r="Q518" s="42"/>
      <c r="R518" s="111">
        <v>0</v>
      </c>
      <c r="S518" s="105"/>
      <c r="T518" s="42"/>
      <c r="U518" s="116">
        <v>0</v>
      </c>
      <c r="V518" s="112"/>
      <c r="W518" s="42"/>
      <c r="X518" s="109">
        <v>0</v>
      </c>
      <c r="Y518" s="129"/>
      <c r="Z518" s="79">
        <v>0</v>
      </c>
    </row>
    <row r="519" spans="1:26" ht="27" customHeight="1">
      <c r="A519" s="38" t="s">
        <v>72</v>
      </c>
      <c r="B519" s="27">
        <v>515</v>
      </c>
      <c r="C519" s="73">
        <v>4</v>
      </c>
      <c r="D519" s="91">
        <v>6040003017305</v>
      </c>
      <c r="E519" s="38" t="s">
        <v>1048</v>
      </c>
      <c r="F519" s="31" t="s">
        <v>1049</v>
      </c>
      <c r="G519" s="14">
        <v>20</v>
      </c>
      <c r="H519" s="15">
        <v>1989000</v>
      </c>
      <c r="I519" s="16">
        <v>1989</v>
      </c>
      <c r="J519" s="14">
        <v>310</v>
      </c>
      <c r="K519" s="90">
        <f t="shared" si="16"/>
        <v>6.5</v>
      </c>
      <c r="L519" s="20">
        <v>12</v>
      </c>
      <c r="M519" s="58">
        <f t="shared" si="17"/>
        <v>25500</v>
      </c>
      <c r="N519" s="17"/>
      <c r="O519" s="25"/>
      <c r="P519" s="112"/>
      <c r="Q519" s="42"/>
      <c r="R519" s="111">
        <v>0</v>
      </c>
      <c r="S519" s="105"/>
      <c r="T519" s="42"/>
      <c r="U519" s="116">
        <v>0</v>
      </c>
      <c r="V519" s="112"/>
      <c r="W519" s="42"/>
      <c r="X519" s="109">
        <v>0</v>
      </c>
      <c r="Y519" s="129"/>
      <c r="Z519" s="79">
        <v>0</v>
      </c>
    </row>
    <row r="520" spans="1:26" ht="27" customHeight="1">
      <c r="A520" s="38" t="s">
        <v>72</v>
      </c>
      <c r="B520" s="27">
        <v>516</v>
      </c>
      <c r="C520" s="73">
        <v>6</v>
      </c>
      <c r="D520" s="91">
        <v>1180005018746</v>
      </c>
      <c r="E520" s="38" t="s">
        <v>1050</v>
      </c>
      <c r="F520" s="31" t="s">
        <v>1051</v>
      </c>
      <c r="G520" s="14"/>
      <c r="H520" s="15"/>
      <c r="I520" s="16"/>
      <c r="J520" s="14"/>
      <c r="K520" s="90" t="e">
        <f t="shared" si="16"/>
        <v>#DIV/0!</v>
      </c>
      <c r="L520" s="20"/>
      <c r="M520" s="58" t="e">
        <f t="shared" si="17"/>
        <v>#DIV/0!</v>
      </c>
      <c r="N520" s="17"/>
      <c r="O520" s="25"/>
      <c r="P520" s="112"/>
      <c r="Q520" s="42"/>
      <c r="R520" s="111">
        <v>0</v>
      </c>
      <c r="S520" s="105"/>
      <c r="T520" s="42"/>
      <c r="U520" s="116">
        <v>0</v>
      </c>
      <c r="V520" s="112"/>
      <c r="W520" s="42"/>
      <c r="X520" s="109">
        <v>0</v>
      </c>
      <c r="Y520" s="129"/>
      <c r="Z520" s="79"/>
    </row>
    <row r="521" spans="1:26" ht="27" customHeight="1">
      <c r="A521" s="38" t="s">
        <v>72</v>
      </c>
      <c r="B521" s="27">
        <v>517</v>
      </c>
      <c r="C521" s="73">
        <v>4</v>
      </c>
      <c r="D521" s="91">
        <v>4040001116647</v>
      </c>
      <c r="E521" s="38" t="s">
        <v>1052</v>
      </c>
      <c r="F521" s="31" t="s">
        <v>1053</v>
      </c>
      <c r="G521" s="14"/>
      <c r="H521" s="15">
        <v>0</v>
      </c>
      <c r="I521" s="16">
        <v>0</v>
      </c>
      <c r="J521" s="14">
        <v>0</v>
      </c>
      <c r="K521" s="90" t="e">
        <f t="shared" si="16"/>
        <v>#DIV/0!</v>
      </c>
      <c r="L521" s="20">
        <v>0</v>
      </c>
      <c r="M521" s="58" t="e">
        <f t="shared" si="17"/>
        <v>#DIV/0!</v>
      </c>
      <c r="N521" s="17"/>
      <c r="O521" s="25"/>
      <c r="P521" s="112"/>
      <c r="Q521" s="42"/>
      <c r="R521" s="111">
        <v>0</v>
      </c>
      <c r="S521" s="105"/>
      <c r="T521" s="42"/>
      <c r="U521" s="116">
        <v>0</v>
      </c>
      <c r="V521" s="112"/>
      <c r="W521" s="42"/>
      <c r="X521" s="109">
        <v>0</v>
      </c>
      <c r="Y521" s="129"/>
      <c r="Z521" s="79">
        <v>0</v>
      </c>
    </row>
    <row r="522" spans="1:26" ht="27" customHeight="1">
      <c r="A522" s="38" t="s">
        <v>72</v>
      </c>
      <c r="B522" s="27">
        <v>518</v>
      </c>
      <c r="C522" s="73">
        <v>4</v>
      </c>
      <c r="D522" s="91">
        <v>2040001118018</v>
      </c>
      <c r="E522" s="38" t="s">
        <v>1054</v>
      </c>
      <c r="F522" s="31" t="s">
        <v>1055</v>
      </c>
      <c r="G522" s="14"/>
      <c r="H522" s="15">
        <v>0</v>
      </c>
      <c r="I522" s="16">
        <v>0</v>
      </c>
      <c r="J522" s="14">
        <v>0</v>
      </c>
      <c r="K522" s="90" t="e">
        <f t="shared" si="16"/>
        <v>#DIV/0!</v>
      </c>
      <c r="L522" s="20">
        <v>0</v>
      </c>
      <c r="M522" s="58" t="e">
        <f t="shared" si="17"/>
        <v>#DIV/0!</v>
      </c>
      <c r="N522" s="17"/>
      <c r="O522" s="136" t="s">
        <v>1420</v>
      </c>
      <c r="P522" s="112"/>
      <c r="Q522" s="42"/>
      <c r="R522" s="111">
        <v>0</v>
      </c>
      <c r="S522" s="105"/>
      <c r="T522" s="42"/>
      <c r="U522" s="116">
        <v>0</v>
      </c>
      <c r="V522" s="112"/>
      <c r="W522" s="42"/>
      <c r="X522" s="109">
        <v>0</v>
      </c>
      <c r="Y522" s="129"/>
      <c r="Z522" s="79">
        <v>0</v>
      </c>
    </row>
    <row r="523" spans="1:26" ht="27" customHeight="1">
      <c r="A523" s="38" t="s">
        <v>72</v>
      </c>
      <c r="B523" s="27">
        <v>519</v>
      </c>
      <c r="C523" s="73">
        <v>4</v>
      </c>
      <c r="D523" s="91">
        <v>6010001138915</v>
      </c>
      <c r="E523" s="38" t="s">
        <v>1056</v>
      </c>
      <c r="F523" s="31" t="s">
        <v>1057</v>
      </c>
      <c r="G523" s="14">
        <v>270</v>
      </c>
      <c r="H523" s="15">
        <v>83698420</v>
      </c>
      <c r="I523" s="16">
        <v>48305</v>
      </c>
      <c r="J523" s="14">
        <v>365</v>
      </c>
      <c r="K523" s="90">
        <f t="shared" si="16"/>
        <v>132.4</v>
      </c>
      <c r="L523" s="20">
        <v>12</v>
      </c>
      <c r="M523" s="58">
        <f t="shared" si="17"/>
        <v>52680.274420946625</v>
      </c>
      <c r="N523" s="17"/>
      <c r="O523" s="25"/>
      <c r="P523" s="112"/>
      <c r="Q523" s="42"/>
      <c r="R523" s="111">
        <v>0</v>
      </c>
      <c r="S523" s="105"/>
      <c r="T523" s="42"/>
      <c r="U523" s="116">
        <v>0</v>
      </c>
      <c r="V523" s="112"/>
      <c r="W523" s="42"/>
      <c r="X523" s="109">
        <v>0</v>
      </c>
      <c r="Y523" s="129" t="s">
        <v>85</v>
      </c>
      <c r="Z523" s="79">
        <v>0.75</v>
      </c>
    </row>
    <row r="524" spans="1:26" ht="27" customHeight="1">
      <c r="A524" s="38" t="s">
        <v>72</v>
      </c>
      <c r="B524" s="27">
        <v>520</v>
      </c>
      <c r="C524" s="73">
        <v>4</v>
      </c>
      <c r="D524" s="91">
        <v>1040001056508</v>
      </c>
      <c r="E524" s="38" t="s">
        <v>1058</v>
      </c>
      <c r="F524" s="31" t="s">
        <v>1059</v>
      </c>
      <c r="G524" s="14"/>
      <c r="H524" s="15"/>
      <c r="I524" s="16"/>
      <c r="J524" s="14"/>
      <c r="K524" s="90" t="e">
        <f t="shared" si="16"/>
        <v>#DIV/0!</v>
      </c>
      <c r="L524" s="20"/>
      <c r="M524" s="58" t="e">
        <f t="shared" si="17"/>
        <v>#DIV/0!</v>
      </c>
      <c r="N524" s="17"/>
      <c r="O524" s="25"/>
      <c r="P524" s="112"/>
      <c r="Q524" s="42"/>
      <c r="R524" s="111">
        <v>0</v>
      </c>
      <c r="S524" s="105"/>
      <c r="T524" s="42"/>
      <c r="U524" s="116">
        <v>0</v>
      </c>
      <c r="V524" s="112"/>
      <c r="W524" s="42"/>
      <c r="X524" s="109">
        <v>0</v>
      </c>
      <c r="Y524" s="129"/>
      <c r="Z524" s="79"/>
    </row>
    <row r="525" spans="1:26" ht="27" customHeight="1">
      <c r="A525" s="38" t="s">
        <v>72</v>
      </c>
      <c r="B525" s="27">
        <v>521</v>
      </c>
      <c r="C525" s="73">
        <v>4</v>
      </c>
      <c r="D525" s="91">
        <v>9040001114101</v>
      </c>
      <c r="E525" s="38" t="s">
        <v>1060</v>
      </c>
      <c r="F525" s="31" t="s">
        <v>1061</v>
      </c>
      <c r="G525" s="14">
        <v>20</v>
      </c>
      <c r="H525" s="15">
        <v>804383</v>
      </c>
      <c r="I525" s="16">
        <v>442</v>
      </c>
      <c r="J525" s="14">
        <v>245</v>
      </c>
      <c r="K525" s="90">
        <f t="shared" si="16"/>
        <v>1.9000000000000001</v>
      </c>
      <c r="L525" s="20">
        <v>12</v>
      </c>
      <c r="M525" s="58">
        <f t="shared" si="17"/>
        <v>35279.956140350878</v>
      </c>
      <c r="N525" s="17" t="s">
        <v>85</v>
      </c>
      <c r="O525" s="25"/>
      <c r="P525" s="112"/>
      <c r="Q525" s="42"/>
      <c r="R525" s="111">
        <v>0</v>
      </c>
      <c r="S525" s="105"/>
      <c r="T525" s="42"/>
      <c r="U525" s="116">
        <v>0</v>
      </c>
      <c r="V525" s="112"/>
      <c r="W525" s="42"/>
      <c r="X525" s="109">
        <v>0</v>
      </c>
      <c r="Y525" s="129"/>
      <c r="Z525" s="79">
        <v>0</v>
      </c>
    </row>
    <row r="526" spans="1:26" ht="27" customHeight="1">
      <c r="A526" s="38" t="s">
        <v>72</v>
      </c>
      <c r="B526" s="27">
        <v>522</v>
      </c>
      <c r="C526" s="73">
        <v>4</v>
      </c>
      <c r="D526" s="91">
        <v>7040001126750</v>
      </c>
      <c r="E526" s="38" t="s">
        <v>1417</v>
      </c>
      <c r="F526" s="31" t="s">
        <v>1418</v>
      </c>
      <c r="G526" s="14"/>
      <c r="H526" s="15"/>
      <c r="I526" s="16"/>
      <c r="J526" s="14"/>
      <c r="K526" s="90" t="e">
        <f t="shared" si="16"/>
        <v>#DIV/0!</v>
      </c>
      <c r="L526" s="20"/>
      <c r="M526" s="58" t="e">
        <f t="shared" si="17"/>
        <v>#DIV/0!</v>
      </c>
      <c r="N526" s="17"/>
      <c r="O526" s="25"/>
      <c r="P526" s="112"/>
      <c r="Q526" s="42"/>
      <c r="R526" s="111">
        <v>0</v>
      </c>
      <c r="S526" s="105"/>
      <c r="T526" s="42"/>
      <c r="U526" s="116">
        <v>0</v>
      </c>
      <c r="V526" s="112"/>
      <c r="W526" s="42"/>
      <c r="X526" s="109">
        <v>0</v>
      </c>
      <c r="Y526" s="129"/>
      <c r="Z526" s="79"/>
    </row>
    <row r="527" spans="1:26" ht="27" customHeight="1">
      <c r="A527" s="38" t="s">
        <v>72</v>
      </c>
      <c r="B527" s="27">
        <v>523</v>
      </c>
      <c r="C527" s="73">
        <v>6</v>
      </c>
      <c r="D527" s="91">
        <v>7040005022302</v>
      </c>
      <c r="E527" s="38" t="s">
        <v>1062</v>
      </c>
      <c r="F527" s="31" t="s">
        <v>1063</v>
      </c>
      <c r="G527" s="14">
        <v>20</v>
      </c>
      <c r="H527" s="15">
        <v>3025200</v>
      </c>
      <c r="I527" s="16">
        <v>1409</v>
      </c>
      <c r="J527" s="14">
        <v>256</v>
      </c>
      <c r="K527" s="90">
        <f t="shared" si="16"/>
        <v>5.6</v>
      </c>
      <c r="L527" s="20">
        <v>12</v>
      </c>
      <c r="M527" s="58">
        <f t="shared" si="17"/>
        <v>45017.857142857152</v>
      </c>
      <c r="N527" s="17" t="s">
        <v>85</v>
      </c>
      <c r="O527" s="25"/>
      <c r="P527" s="112" t="s">
        <v>85</v>
      </c>
      <c r="Q527" s="42" t="s">
        <v>85</v>
      </c>
      <c r="R527" s="111">
        <v>1</v>
      </c>
      <c r="S527" s="105"/>
      <c r="T527" s="42"/>
      <c r="U527" s="116">
        <v>0</v>
      </c>
      <c r="V527" s="112"/>
      <c r="W527" s="42"/>
      <c r="X527" s="109">
        <v>0</v>
      </c>
      <c r="Y527" s="129"/>
      <c r="Z527" s="79">
        <v>0</v>
      </c>
    </row>
    <row r="528" spans="1:26" ht="27" customHeight="1">
      <c r="A528" s="38" t="s">
        <v>72</v>
      </c>
      <c r="B528" s="27">
        <v>524</v>
      </c>
      <c r="C528" s="73">
        <v>4</v>
      </c>
      <c r="D528" s="91">
        <v>4040001119906</v>
      </c>
      <c r="E528" s="38" t="s">
        <v>1064</v>
      </c>
      <c r="F528" s="31" t="s">
        <v>1065</v>
      </c>
      <c r="G528" s="14">
        <v>20</v>
      </c>
      <c r="H528" s="15">
        <v>1621200</v>
      </c>
      <c r="I528" s="16">
        <v>798</v>
      </c>
      <c r="J528" s="14">
        <v>272</v>
      </c>
      <c r="K528" s="90">
        <f t="shared" si="16"/>
        <v>3</v>
      </c>
      <c r="L528" s="20">
        <v>12</v>
      </c>
      <c r="M528" s="58">
        <f t="shared" si="17"/>
        <v>45033.333333333336</v>
      </c>
      <c r="N528" s="17" t="s">
        <v>85</v>
      </c>
      <c r="O528" s="25"/>
      <c r="P528" s="112" t="s">
        <v>85</v>
      </c>
      <c r="Q528" s="42" t="s">
        <v>85</v>
      </c>
      <c r="R528" s="111">
        <v>1</v>
      </c>
      <c r="S528" s="105"/>
      <c r="T528" s="42"/>
      <c r="U528" s="116">
        <v>0</v>
      </c>
      <c r="V528" s="112"/>
      <c r="W528" s="42"/>
      <c r="X528" s="109">
        <v>0</v>
      </c>
      <c r="Y528" s="129"/>
      <c r="Z528" s="79">
        <v>0</v>
      </c>
    </row>
    <row r="529" spans="1:26" ht="27" customHeight="1">
      <c r="A529" s="38" t="s">
        <v>72</v>
      </c>
      <c r="B529" s="27">
        <v>525</v>
      </c>
      <c r="C529" s="73">
        <v>4</v>
      </c>
      <c r="D529" s="91">
        <v>6040001132023</v>
      </c>
      <c r="E529" s="38" t="s">
        <v>127</v>
      </c>
      <c r="F529" s="31" t="s">
        <v>128</v>
      </c>
      <c r="G529" s="14">
        <v>20</v>
      </c>
      <c r="H529" s="15">
        <v>1045000</v>
      </c>
      <c r="I529" s="16">
        <v>1037</v>
      </c>
      <c r="J529" s="14">
        <v>244</v>
      </c>
      <c r="K529" s="90">
        <f t="shared" si="16"/>
        <v>4.3</v>
      </c>
      <c r="L529" s="20">
        <v>12</v>
      </c>
      <c r="M529" s="58">
        <f t="shared" si="17"/>
        <v>20251.937984496126</v>
      </c>
      <c r="N529" s="17" t="s">
        <v>85</v>
      </c>
      <c r="O529" s="25"/>
      <c r="P529" s="112"/>
      <c r="Q529" s="42"/>
      <c r="R529" s="111">
        <v>0</v>
      </c>
      <c r="S529" s="105"/>
      <c r="T529" s="42"/>
      <c r="U529" s="116">
        <v>0</v>
      </c>
      <c r="V529" s="112"/>
      <c r="W529" s="42"/>
      <c r="X529" s="109">
        <v>0</v>
      </c>
      <c r="Y529" s="129"/>
      <c r="Z529" s="79">
        <v>0</v>
      </c>
    </row>
    <row r="530" spans="1:26" ht="27" customHeight="1">
      <c r="A530" s="38" t="s">
        <v>72</v>
      </c>
      <c r="B530" s="27">
        <v>526</v>
      </c>
      <c r="C530" s="73">
        <v>4</v>
      </c>
      <c r="D530" s="91">
        <v>7040001103873</v>
      </c>
      <c r="E530" s="38" t="s">
        <v>1066</v>
      </c>
      <c r="F530" s="31" t="s">
        <v>1067</v>
      </c>
      <c r="G530" s="14">
        <v>20</v>
      </c>
      <c r="H530" s="15">
        <v>393631</v>
      </c>
      <c r="I530" s="16">
        <v>547</v>
      </c>
      <c r="J530" s="14">
        <v>239</v>
      </c>
      <c r="K530" s="90">
        <f t="shared" si="16"/>
        <v>2.3000000000000003</v>
      </c>
      <c r="L530" s="20">
        <v>12</v>
      </c>
      <c r="M530" s="58">
        <f t="shared" si="17"/>
        <v>14261.992753623186</v>
      </c>
      <c r="N530" s="17" t="s">
        <v>85</v>
      </c>
      <c r="O530" s="25"/>
      <c r="P530" s="112"/>
      <c r="Q530" s="42"/>
      <c r="R530" s="111">
        <v>0</v>
      </c>
      <c r="S530" s="105"/>
      <c r="T530" s="42"/>
      <c r="U530" s="116">
        <v>0</v>
      </c>
      <c r="V530" s="112"/>
      <c r="W530" s="42"/>
      <c r="X530" s="109">
        <v>0</v>
      </c>
      <c r="Y530" s="129" t="s">
        <v>85</v>
      </c>
      <c r="Z530" s="79">
        <v>0.1</v>
      </c>
    </row>
    <row r="531" spans="1:26" ht="27" customHeight="1">
      <c r="A531" s="38" t="s">
        <v>72</v>
      </c>
      <c r="B531" s="27">
        <v>527</v>
      </c>
      <c r="C531" s="73">
        <v>4</v>
      </c>
      <c r="D531" s="91">
        <v>2011501030367</v>
      </c>
      <c r="E531" s="38" t="s">
        <v>129</v>
      </c>
      <c r="F531" s="31" t="s">
        <v>130</v>
      </c>
      <c r="G531" s="14">
        <v>10</v>
      </c>
      <c r="H531" s="15">
        <v>1578305</v>
      </c>
      <c r="I531" s="16">
        <v>1179</v>
      </c>
      <c r="J531" s="14">
        <v>257</v>
      </c>
      <c r="K531" s="90">
        <f t="shared" si="16"/>
        <v>4.5999999999999996</v>
      </c>
      <c r="L531" s="20">
        <v>12</v>
      </c>
      <c r="M531" s="58">
        <f t="shared" si="17"/>
        <v>28592.481884057972</v>
      </c>
      <c r="N531" s="17" t="s">
        <v>85</v>
      </c>
      <c r="O531" s="25"/>
      <c r="P531" s="112"/>
      <c r="Q531" s="42"/>
      <c r="R531" s="111">
        <v>0</v>
      </c>
      <c r="S531" s="105"/>
      <c r="T531" s="42"/>
      <c r="U531" s="116">
        <v>0</v>
      </c>
      <c r="V531" s="112"/>
      <c r="W531" s="42"/>
      <c r="X531" s="109">
        <v>0</v>
      </c>
      <c r="Y531" s="129" t="s">
        <v>85</v>
      </c>
      <c r="Z531" s="79">
        <v>0.6</v>
      </c>
    </row>
    <row r="532" spans="1:26" ht="27" customHeight="1">
      <c r="A532" s="38" t="s">
        <v>72</v>
      </c>
      <c r="B532" s="27">
        <v>528</v>
      </c>
      <c r="C532" s="73">
        <v>4</v>
      </c>
      <c r="D532" s="91">
        <v>6040001097919</v>
      </c>
      <c r="E532" s="38" t="s">
        <v>1068</v>
      </c>
      <c r="F532" s="31" t="s">
        <v>1069</v>
      </c>
      <c r="G532" s="14">
        <v>20</v>
      </c>
      <c r="H532" s="15">
        <v>6042500</v>
      </c>
      <c r="I532" s="16">
        <v>3398</v>
      </c>
      <c r="J532" s="14">
        <v>259</v>
      </c>
      <c r="K532" s="90">
        <f t="shared" si="16"/>
        <v>13.2</v>
      </c>
      <c r="L532" s="20">
        <v>12</v>
      </c>
      <c r="M532" s="58">
        <f t="shared" si="17"/>
        <v>38147.095959595965</v>
      </c>
      <c r="N532" s="17" t="s">
        <v>85</v>
      </c>
      <c r="O532" s="25"/>
      <c r="P532" s="112" t="s">
        <v>85</v>
      </c>
      <c r="Q532" s="42" t="s">
        <v>85</v>
      </c>
      <c r="R532" s="111">
        <v>0.36</v>
      </c>
      <c r="S532" s="105"/>
      <c r="T532" s="42"/>
      <c r="U532" s="116">
        <v>0</v>
      </c>
      <c r="V532" s="112"/>
      <c r="W532" s="42"/>
      <c r="X532" s="109">
        <v>0</v>
      </c>
      <c r="Y532" s="129"/>
      <c r="Z532" s="79">
        <v>0</v>
      </c>
    </row>
    <row r="533" spans="1:26" ht="27" customHeight="1">
      <c r="A533" s="38" t="s">
        <v>72</v>
      </c>
      <c r="B533" s="27">
        <v>529</v>
      </c>
      <c r="C533" s="73">
        <v>4</v>
      </c>
      <c r="D533" s="91">
        <v>9040003023515</v>
      </c>
      <c r="E533" s="38" t="s">
        <v>1070</v>
      </c>
      <c r="F533" s="31" t="s">
        <v>1071</v>
      </c>
      <c r="G533" s="14">
        <v>20</v>
      </c>
      <c r="H533" s="15">
        <v>1299600</v>
      </c>
      <c r="I533" s="16">
        <v>2800</v>
      </c>
      <c r="J533" s="14">
        <v>267</v>
      </c>
      <c r="K533" s="90">
        <f t="shared" si="16"/>
        <v>10.5</v>
      </c>
      <c r="L533" s="20">
        <v>12</v>
      </c>
      <c r="M533" s="58">
        <f t="shared" si="17"/>
        <v>10314.285714285714</v>
      </c>
      <c r="N533" s="17" t="s">
        <v>85</v>
      </c>
      <c r="O533" s="25"/>
      <c r="P533" s="112"/>
      <c r="Q533" s="42"/>
      <c r="R533" s="111">
        <v>0</v>
      </c>
      <c r="S533" s="105"/>
      <c r="T533" s="42"/>
      <c r="U533" s="116">
        <v>0</v>
      </c>
      <c r="V533" s="112"/>
      <c r="W533" s="42"/>
      <c r="X533" s="109">
        <v>0</v>
      </c>
      <c r="Y533" s="129"/>
      <c r="Z533" s="79">
        <v>0</v>
      </c>
    </row>
    <row r="534" spans="1:26" ht="27" customHeight="1">
      <c r="A534" s="38" t="s">
        <v>72</v>
      </c>
      <c r="B534" s="27">
        <v>530</v>
      </c>
      <c r="C534" s="73">
        <v>4</v>
      </c>
      <c r="D534" s="91">
        <v>3040003023371</v>
      </c>
      <c r="E534" s="38" t="s">
        <v>1072</v>
      </c>
      <c r="F534" s="31" t="s">
        <v>1073</v>
      </c>
      <c r="G534" s="14">
        <v>20</v>
      </c>
      <c r="H534" s="15">
        <v>1107433</v>
      </c>
      <c r="I534" s="16">
        <v>1697</v>
      </c>
      <c r="J534" s="14">
        <v>305</v>
      </c>
      <c r="K534" s="90">
        <f t="shared" si="16"/>
        <v>5.6</v>
      </c>
      <c r="L534" s="20">
        <v>12</v>
      </c>
      <c r="M534" s="58">
        <f t="shared" si="17"/>
        <v>16479.65773809524</v>
      </c>
      <c r="N534" s="17" t="s">
        <v>85</v>
      </c>
      <c r="O534" s="25"/>
      <c r="P534" s="112"/>
      <c r="Q534" s="42"/>
      <c r="R534" s="111">
        <v>0</v>
      </c>
      <c r="S534" s="105"/>
      <c r="T534" s="42"/>
      <c r="U534" s="116">
        <v>0</v>
      </c>
      <c r="V534" s="112"/>
      <c r="W534" s="42"/>
      <c r="X534" s="109">
        <v>0</v>
      </c>
      <c r="Y534" s="129"/>
      <c r="Z534" s="79">
        <v>0</v>
      </c>
    </row>
    <row r="535" spans="1:26" ht="27" customHeight="1">
      <c r="A535" s="38" t="s">
        <v>72</v>
      </c>
      <c r="B535" s="27">
        <v>531</v>
      </c>
      <c r="C535" s="73">
        <v>2</v>
      </c>
      <c r="D535" s="91">
        <v>4040005014772</v>
      </c>
      <c r="E535" s="38" t="s">
        <v>377</v>
      </c>
      <c r="F535" s="31" t="s">
        <v>1074</v>
      </c>
      <c r="G535" s="141" t="s">
        <v>1419</v>
      </c>
      <c r="H535" s="15">
        <v>0</v>
      </c>
      <c r="I535" s="16">
        <v>0</v>
      </c>
      <c r="J535" s="14">
        <v>240</v>
      </c>
      <c r="K535" s="90">
        <f t="shared" si="16"/>
        <v>0</v>
      </c>
      <c r="L535" s="20">
        <v>12</v>
      </c>
      <c r="M535" s="58">
        <f t="shared" si="17"/>
        <v>0</v>
      </c>
      <c r="N535" s="17" t="s">
        <v>85</v>
      </c>
      <c r="O535" s="25"/>
      <c r="P535" s="112"/>
      <c r="Q535" s="42"/>
      <c r="R535" s="111">
        <v>0</v>
      </c>
      <c r="S535" s="105"/>
      <c r="T535" s="42"/>
      <c r="U535" s="116">
        <v>0</v>
      </c>
      <c r="V535" s="112"/>
      <c r="W535" s="42"/>
      <c r="X535" s="109">
        <v>0</v>
      </c>
      <c r="Y535" s="129"/>
      <c r="Z535" s="79">
        <v>0</v>
      </c>
    </row>
    <row r="536" spans="1:26" ht="27" customHeight="1">
      <c r="A536" s="38" t="s">
        <v>72</v>
      </c>
      <c r="B536" s="27">
        <v>532</v>
      </c>
      <c r="C536" s="73">
        <v>2</v>
      </c>
      <c r="D536" s="91">
        <v>1040005004594</v>
      </c>
      <c r="E536" s="38" t="s">
        <v>425</v>
      </c>
      <c r="F536" s="31" t="s">
        <v>1075</v>
      </c>
      <c r="G536" s="14">
        <v>20</v>
      </c>
      <c r="H536" s="15">
        <v>6015627</v>
      </c>
      <c r="I536" s="16">
        <v>4681</v>
      </c>
      <c r="J536" s="14">
        <v>245</v>
      </c>
      <c r="K536" s="90">
        <f t="shared" si="16"/>
        <v>19.200000000000003</v>
      </c>
      <c r="L536" s="20">
        <v>12</v>
      </c>
      <c r="M536" s="58">
        <f t="shared" si="17"/>
        <v>26109.492187499996</v>
      </c>
      <c r="N536" s="17" t="s">
        <v>85</v>
      </c>
      <c r="O536" s="25"/>
      <c r="P536" s="112" t="s">
        <v>85</v>
      </c>
      <c r="Q536" s="42" t="s">
        <v>85</v>
      </c>
      <c r="R536" s="111">
        <v>0.05</v>
      </c>
      <c r="S536" s="105"/>
      <c r="T536" s="42"/>
      <c r="U536" s="116">
        <v>0</v>
      </c>
      <c r="V536" s="112"/>
      <c r="W536" s="42"/>
      <c r="X536" s="109">
        <v>0</v>
      </c>
      <c r="Y536" s="129"/>
      <c r="Z536" s="79">
        <v>0</v>
      </c>
    </row>
    <row r="537" spans="1:26" ht="27" customHeight="1">
      <c r="A537" s="38" t="s">
        <v>72</v>
      </c>
      <c r="B537" s="27">
        <v>533</v>
      </c>
      <c r="C537" s="73">
        <v>5</v>
      </c>
      <c r="D537" s="91">
        <v>6040005002156</v>
      </c>
      <c r="E537" s="38" t="s">
        <v>1076</v>
      </c>
      <c r="F537" s="31" t="s">
        <v>1077</v>
      </c>
      <c r="G537" s="14">
        <v>20</v>
      </c>
      <c r="H537" s="15">
        <v>7900384</v>
      </c>
      <c r="I537" s="16">
        <v>3032</v>
      </c>
      <c r="J537" s="14">
        <v>241</v>
      </c>
      <c r="K537" s="90">
        <f t="shared" si="16"/>
        <v>12.6</v>
      </c>
      <c r="L537" s="20">
        <v>12</v>
      </c>
      <c r="M537" s="58">
        <f t="shared" si="17"/>
        <v>52251.216931216935</v>
      </c>
      <c r="N537" s="17" t="s">
        <v>85</v>
      </c>
      <c r="O537" s="25"/>
      <c r="P537" s="112"/>
      <c r="Q537" s="42"/>
      <c r="R537" s="111">
        <v>0</v>
      </c>
      <c r="S537" s="105"/>
      <c r="T537" s="42"/>
      <c r="U537" s="116">
        <v>0</v>
      </c>
      <c r="V537" s="112"/>
      <c r="W537" s="42"/>
      <c r="X537" s="109">
        <v>0</v>
      </c>
      <c r="Y537" s="129"/>
      <c r="Z537" s="79">
        <v>0</v>
      </c>
    </row>
    <row r="538" spans="1:26" ht="27" customHeight="1">
      <c r="A538" s="38" t="s">
        <v>72</v>
      </c>
      <c r="B538" s="27">
        <v>534</v>
      </c>
      <c r="C538" s="73">
        <v>5</v>
      </c>
      <c r="D538" s="91">
        <v>2290805009610</v>
      </c>
      <c r="E538" s="38" t="s">
        <v>1078</v>
      </c>
      <c r="F538" s="31" t="s">
        <v>1079</v>
      </c>
      <c r="G538" s="14">
        <v>20</v>
      </c>
      <c r="H538" s="15">
        <v>2701760</v>
      </c>
      <c r="I538" s="16">
        <v>2336</v>
      </c>
      <c r="J538" s="14">
        <v>237</v>
      </c>
      <c r="K538" s="90">
        <f t="shared" si="16"/>
        <v>9.9</v>
      </c>
      <c r="L538" s="20">
        <v>12</v>
      </c>
      <c r="M538" s="58">
        <f t="shared" si="17"/>
        <v>22742.087542087542</v>
      </c>
      <c r="N538" s="17" t="s">
        <v>85</v>
      </c>
      <c r="O538" s="25"/>
      <c r="P538" s="112"/>
      <c r="Q538" s="42"/>
      <c r="R538" s="111">
        <v>0</v>
      </c>
      <c r="S538" s="105"/>
      <c r="T538" s="42"/>
      <c r="U538" s="116">
        <v>0</v>
      </c>
      <c r="V538" s="112"/>
      <c r="W538" s="42"/>
      <c r="X538" s="109">
        <v>0</v>
      </c>
      <c r="Y538" s="129" t="s">
        <v>85</v>
      </c>
      <c r="Z538" s="79">
        <v>0.1</v>
      </c>
    </row>
    <row r="539" spans="1:26" ht="27" customHeight="1">
      <c r="A539" s="38" t="s">
        <v>72</v>
      </c>
      <c r="B539" s="27">
        <v>535</v>
      </c>
      <c r="C539" s="73">
        <v>4</v>
      </c>
      <c r="D539" s="91">
        <v>7040001016092</v>
      </c>
      <c r="E539" s="38" t="s">
        <v>1080</v>
      </c>
      <c r="F539" s="31" t="s">
        <v>1081</v>
      </c>
      <c r="G539" s="14">
        <v>20</v>
      </c>
      <c r="H539" s="15">
        <v>480275</v>
      </c>
      <c r="I539" s="16">
        <v>319</v>
      </c>
      <c r="J539" s="14">
        <v>181</v>
      </c>
      <c r="K539" s="90">
        <f t="shared" si="16"/>
        <v>1.8</v>
      </c>
      <c r="L539" s="20">
        <v>11</v>
      </c>
      <c r="M539" s="58">
        <f t="shared" si="17"/>
        <v>24256.313131313131</v>
      </c>
      <c r="N539" s="17" t="s">
        <v>85</v>
      </c>
      <c r="O539" s="25"/>
      <c r="P539" s="112"/>
      <c r="Q539" s="42"/>
      <c r="R539" s="111">
        <v>0</v>
      </c>
      <c r="S539" s="105"/>
      <c r="T539" s="42"/>
      <c r="U539" s="116">
        <v>0</v>
      </c>
      <c r="V539" s="112"/>
      <c r="W539" s="42"/>
      <c r="X539" s="109">
        <v>0</v>
      </c>
      <c r="Y539" s="129" t="s">
        <v>85</v>
      </c>
      <c r="Z539" s="79">
        <v>0.28599999999999998</v>
      </c>
    </row>
    <row r="540" spans="1:26" ht="27" customHeight="1">
      <c r="A540" s="38" t="s">
        <v>72</v>
      </c>
      <c r="B540" s="27">
        <v>536</v>
      </c>
      <c r="C540" s="73">
        <v>4</v>
      </c>
      <c r="D540" s="91">
        <v>5040001128864</v>
      </c>
      <c r="E540" s="38" t="s">
        <v>1082</v>
      </c>
      <c r="F540" s="31" t="s">
        <v>1083</v>
      </c>
      <c r="G540" s="14">
        <v>20</v>
      </c>
      <c r="H540" s="15">
        <v>403626</v>
      </c>
      <c r="I540" s="16">
        <v>643</v>
      </c>
      <c r="J540" s="14">
        <v>247</v>
      </c>
      <c r="K540" s="90">
        <f t="shared" si="16"/>
        <v>2.7</v>
      </c>
      <c r="L540" s="20">
        <v>11</v>
      </c>
      <c r="M540" s="58">
        <f t="shared" si="17"/>
        <v>13590.101010101009</v>
      </c>
      <c r="N540" s="17" t="s">
        <v>85</v>
      </c>
      <c r="O540" s="25"/>
      <c r="P540" s="112"/>
      <c r="Q540" s="42"/>
      <c r="R540" s="111">
        <v>0</v>
      </c>
      <c r="S540" s="105"/>
      <c r="T540" s="42"/>
      <c r="U540" s="116">
        <v>0</v>
      </c>
      <c r="V540" s="112"/>
      <c r="W540" s="42"/>
      <c r="X540" s="109">
        <v>0</v>
      </c>
      <c r="Y540" s="129" t="s">
        <v>85</v>
      </c>
      <c r="Z540" s="79">
        <v>7.0000000000000007E-2</v>
      </c>
    </row>
    <row r="541" spans="1:26" ht="27" customHeight="1">
      <c r="A541" s="38" t="s">
        <v>72</v>
      </c>
      <c r="B541" s="27">
        <v>537</v>
      </c>
      <c r="C541" s="73">
        <v>4</v>
      </c>
      <c r="D541" s="91">
        <v>7010401176638</v>
      </c>
      <c r="E541" s="38" t="s">
        <v>1084</v>
      </c>
      <c r="F541" s="31" t="s">
        <v>1085</v>
      </c>
      <c r="G541" s="14">
        <v>20</v>
      </c>
      <c r="H541" s="15">
        <v>8329851</v>
      </c>
      <c r="I541" s="16">
        <v>5479</v>
      </c>
      <c r="J541" s="14">
        <v>327</v>
      </c>
      <c r="K541" s="90">
        <f t="shared" si="16"/>
        <v>16.8</v>
      </c>
      <c r="L541" s="20">
        <v>11</v>
      </c>
      <c r="M541" s="58">
        <f t="shared" si="17"/>
        <v>45074.951298701293</v>
      </c>
      <c r="N541" s="17" t="s">
        <v>85</v>
      </c>
      <c r="O541" s="25"/>
      <c r="P541" s="112"/>
      <c r="Q541" s="42"/>
      <c r="R541" s="111">
        <v>0</v>
      </c>
      <c r="S541" s="105"/>
      <c r="T541" s="42"/>
      <c r="U541" s="116">
        <v>0</v>
      </c>
      <c r="V541" s="112"/>
      <c r="W541" s="42"/>
      <c r="X541" s="109">
        <v>0</v>
      </c>
      <c r="Y541" s="129" t="s">
        <v>85</v>
      </c>
      <c r="Z541" s="79">
        <v>0.36</v>
      </c>
    </row>
    <row r="542" spans="1:26" ht="27" customHeight="1">
      <c r="A542" s="38" t="s">
        <v>72</v>
      </c>
      <c r="B542" s="27">
        <v>538</v>
      </c>
      <c r="C542" s="73">
        <v>4</v>
      </c>
      <c r="D542" s="91">
        <v>1011801034663</v>
      </c>
      <c r="E542" s="38" t="s">
        <v>1086</v>
      </c>
      <c r="F542" s="31" t="s">
        <v>1087</v>
      </c>
      <c r="G542" s="14">
        <v>20</v>
      </c>
      <c r="H542" s="15">
        <v>1197538</v>
      </c>
      <c r="I542" s="16">
        <v>1081</v>
      </c>
      <c r="J542" s="14">
        <v>232</v>
      </c>
      <c r="K542" s="90">
        <f t="shared" si="16"/>
        <v>4.6999999999999993</v>
      </c>
      <c r="L542" s="20">
        <v>11</v>
      </c>
      <c r="M542" s="58">
        <f t="shared" si="17"/>
        <v>23163.210831721473</v>
      </c>
      <c r="N542" s="17" t="s">
        <v>85</v>
      </c>
      <c r="O542" s="25"/>
      <c r="P542" s="112"/>
      <c r="Q542" s="42"/>
      <c r="R542" s="111">
        <v>0</v>
      </c>
      <c r="S542" s="105"/>
      <c r="T542" s="42"/>
      <c r="U542" s="116">
        <v>0</v>
      </c>
      <c r="V542" s="112"/>
      <c r="W542" s="42"/>
      <c r="X542" s="109">
        <v>0</v>
      </c>
      <c r="Y542" s="129"/>
      <c r="Z542" s="79">
        <v>0</v>
      </c>
    </row>
    <row r="543" spans="1:26" ht="27" customHeight="1">
      <c r="A543" s="38" t="s">
        <v>72</v>
      </c>
      <c r="B543" s="27">
        <v>539</v>
      </c>
      <c r="C543" s="73">
        <v>5</v>
      </c>
      <c r="D543" s="91">
        <v>4040005022313</v>
      </c>
      <c r="E543" s="38" t="s">
        <v>1088</v>
      </c>
      <c r="F543" s="31" t="s">
        <v>1089</v>
      </c>
      <c r="G543" s="14">
        <v>20</v>
      </c>
      <c r="H543" s="15">
        <v>200000</v>
      </c>
      <c r="I543" s="16">
        <v>450</v>
      </c>
      <c r="J543" s="14">
        <v>165</v>
      </c>
      <c r="K543" s="90">
        <f t="shared" si="16"/>
        <v>2.8000000000000003</v>
      </c>
      <c r="L543" s="20">
        <v>8</v>
      </c>
      <c r="M543" s="58">
        <f t="shared" si="17"/>
        <v>8928.5714285714275</v>
      </c>
      <c r="N543" s="17" t="s">
        <v>85</v>
      </c>
      <c r="O543" s="25"/>
      <c r="P543" s="112" t="s">
        <v>85</v>
      </c>
      <c r="Q543" s="42" t="s">
        <v>85</v>
      </c>
      <c r="R543" s="111">
        <v>0.11</v>
      </c>
      <c r="S543" s="105"/>
      <c r="T543" s="42"/>
      <c r="U543" s="116">
        <v>0</v>
      </c>
      <c r="V543" s="112"/>
      <c r="W543" s="42"/>
      <c r="X543" s="109">
        <v>0</v>
      </c>
      <c r="Y543" s="129" t="s">
        <v>85</v>
      </c>
      <c r="Z543" s="79">
        <v>0</v>
      </c>
    </row>
    <row r="544" spans="1:26" ht="27" customHeight="1">
      <c r="A544" s="38" t="s">
        <v>72</v>
      </c>
      <c r="B544" s="27">
        <v>540</v>
      </c>
      <c r="C544" s="73">
        <v>4</v>
      </c>
      <c r="D544" s="91">
        <v>4040001050185</v>
      </c>
      <c r="E544" s="38" t="s">
        <v>1090</v>
      </c>
      <c r="F544" s="31" t="s">
        <v>1091</v>
      </c>
      <c r="G544" s="14">
        <v>20</v>
      </c>
      <c r="H544" s="15">
        <v>2363051.35</v>
      </c>
      <c r="I544" s="16">
        <v>2375</v>
      </c>
      <c r="J544" s="14">
        <v>211</v>
      </c>
      <c r="K544" s="90">
        <f t="shared" si="16"/>
        <v>11.299999999999999</v>
      </c>
      <c r="L544" s="20">
        <v>10</v>
      </c>
      <c r="M544" s="58">
        <f t="shared" si="17"/>
        <v>20911.958849557523</v>
      </c>
      <c r="N544" s="17" t="s">
        <v>85</v>
      </c>
      <c r="O544" s="25"/>
      <c r="P544" s="112"/>
      <c r="Q544" s="42"/>
      <c r="R544" s="111">
        <v>0</v>
      </c>
      <c r="S544" s="105"/>
      <c r="T544" s="42"/>
      <c r="U544" s="116">
        <v>0</v>
      </c>
      <c r="V544" s="112"/>
      <c r="W544" s="42"/>
      <c r="X544" s="109">
        <v>0</v>
      </c>
      <c r="Y544" s="129" t="s">
        <v>85</v>
      </c>
      <c r="Z544" s="79">
        <v>0.1</v>
      </c>
    </row>
    <row r="545" spans="1:26" ht="27" customHeight="1">
      <c r="A545" s="38" t="s">
        <v>72</v>
      </c>
      <c r="B545" s="27">
        <v>541</v>
      </c>
      <c r="C545" s="73">
        <v>4</v>
      </c>
      <c r="D545" s="91">
        <v>8011301029307</v>
      </c>
      <c r="E545" s="38" t="s">
        <v>1092</v>
      </c>
      <c r="F545" s="31" t="s">
        <v>1093</v>
      </c>
      <c r="G545" s="14">
        <v>20</v>
      </c>
      <c r="H545" s="15">
        <v>588273</v>
      </c>
      <c r="I545" s="16">
        <v>1066</v>
      </c>
      <c r="J545" s="14">
        <v>211</v>
      </c>
      <c r="K545" s="90">
        <f t="shared" si="16"/>
        <v>5.0999999999999996</v>
      </c>
      <c r="L545" s="20">
        <v>10</v>
      </c>
      <c r="M545" s="58">
        <f t="shared" si="17"/>
        <v>11534.764705882353</v>
      </c>
      <c r="N545" s="17" t="s">
        <v>85</v>
      </c>
      <c r="O545" s="25"/>
      <c r="P545" s="112"/>
      <c r="Q545" s="42"/>
      <c r="R545" s="111">
        <v>0</v>
      </c>
      <c r="S545" s="105"/>
      <c r="T545" s="42"/>
      <c r="U545" s="116">
        <v>0</v>
      </c>
      <c r="V545" s="112"/>
      <c r="W545" s="42"/>
      <c r="X545" s="109">
        <v>0</v>
      </c>
      <c r="Y545" s="129"/>
      <c r="Z545" s="79">
        <v>0</v>
      </c>
    </row>
    <row r="546" spans="1:26" ht="27" customHeight="1">
      <c r="A546" s="38" t="s">
        <v>72</v>
      </c>
      <c r="B546" s="27">
        <v>542</v>
      </c>
      <c r="C546" s="73">
        <v>4</v>
      </c>
      <c r="D546" s="91">
        <v>1220001018282</v>
      </c>
      <c r="E546" s="38" t="s">
        <v>1094</v>
      </c>
      <c r="F546" s="31" t="s">
        <v>1095</v>
      </c>
      <c r="G546" s="14">
        <v>20</v>
      </c>
      <c r="H546" s="15">
        <v>805392</v>
      </c>
      <c r="I546" s="16">
        <v>1616</v>
      </c>
      <c r="J546" s="14">
        <v>214</v>
      </c>
      <c r="K546" s="90">
        <f t="shared" si="16"/>
        <v>7.6</v>
      </c>
      <c r="L546" s="20">
        <v>6</v>
      </c>
      <c r="M546" s="58">
        <f t="shared" si="17"/>
        <v>17662.105263157897</v>
      </c>
      <c r="N546" s="17" t="s">
        <v>85</v>
      </c>
      <c r="O546" s="25"/>
      <c r="P546" s="112"/>
      <c r="Q546" s="42"/>
      <c r="R546" s="111">
        <v>0</v>
      </c>
      <c r="S546" s="105"/>
      <c r="T546" s="42"/>
      <c r="U546" s="116">
        <v>0</v>
      </c>
      <c r="V546" s="112"/>
      <c r="W546" s="42"/>
      <c r="X546" s="109">
        <v>0</v>
      </c>
      <c r="Y546" s="129" t="s">
        <v>85</v>
      </c>
      <c r="Z546" s="79">
        <v>0.03</v>
      </c>
    </row>
    <row r="547" spans="1:26" ht="27" customHeight="1">
      <c r="A547" s="38" t="s">
        <v>72</v>
      </c>
      <c r="B547" s="27">
        <v>543</v>
      </c>
      <c r="C547" s="73">
        <v>4</v>
      </c>
      <c r="D547" s="91">
        <v>7040001065049</v>
      </c>
      <c r="E547" s="38" t="s">
        <v>1096</v>
      </c>
      <c r="F547" s="31" t="s">
        <v>1097</v>
      </c>
      <c r="G547" s="14">
        <v>10</v>
      </c>
      <c r="H547" s="15">
        <v>578000</v>
      </c>
      <c r="I547" s="16">
        <v>487</v>
      </c>
      <c r="J547" s="14">
        <v>259</v>
      </c>
      <c r="K547" s="90">
        <f t="shared" si="16"/>
        <v>1.9000000000000001</v>
      </c>
      <c r="L547" s="20">
        <v>10</v>
      </c>
      <c r="M547" s="58">
        <f t="shared" si="17"/>
        <v>30421.052631578943</v>
      </c>
      <c r="N547" s="17" t="s">
        <v>85</v>
      </c>
      <c r="O547" s="25"/>
      <c r="P547" s="110"/>
      <c r="Q547" s="41"/>
      <c r="R547" s="111">
        <v>0</v>
      </c>
      <c r="S547" s="104"/>
      <c r="T547" s="41"/>
      <c r="U547" s="116">
        <v>0</v>
      </c>
      <c r="V547" s="110"/>
      <c r="W547" s="41"/>
      <c r="X547" s="109">
        <v>0</v>
      </c>
      <c r="Y547" s="129" t="s">
        <v>85</v>
      </c>
      <c r="Z547" s="79">
        <v>0</v>
      </c>
    </row>
    <row r="548" spans="1:26" ht="27" customHeight="1">
      <c r="A548" s="38" t="s">
        <v>72</v>
      </c>
      <c r="B548" s="27">
        <v>544</v>
      </c>
      <c r="C548" s="73">
        <v>4</v>
      </c>
      <c r="D548" s="91">
        <v>3040001053321</v>
      </c>
      <c r="E548" s="38" t="s">
        <v>1098</v>
      </c>
      <c r="F548" s="31" t="s">
        <v>1099</v>
      </c>
      <c r="G548" s="14"/>
      <c r="H548" s="15">
        <v>0</v>
      </c>
      <c r="I548" s="16">
        <v>0</v>
      </c>
      <c r="J548" s="14">
        <v>0</v>
      </c>
      <c r="K548" s="90" t="e">
        <f t="shared" si="16"/>
        <v>#DIV/0!</v>
      </c>
      <c r="L548" s="20">
        <v>0</v>
      </c>
      <c r="M548" s="58" t="e">
        <f t="shared" si="17"/>
        <v>#DIV/0!</v>
      </c>
      <c r="N548" s="17" t="s">
        <v>85</v>
      </c>
      <c r="O548" s="25"/>
      <c r="P548" s="112"/>
      <c r="Q548" s="42"/>
      <c r="R548" s="111">
        <v>0</v>
      </c>
      <c r="S548" s="105"/>
      <c r="T548" s="42"/>
      <c r="U548" s="116">
        <v>0</v>
      </c>
      <c r="V548" s="112"/>
      <c r="W548" s="42"/>
      <c r="X548" s="109">
        <v>0</v>
      </c>
      <c r="Y548" s="129"/>
      <c r="Z548" s="79">
        <v>0</v>
      </c>
    </row>
    <row r="549" spans="1:26" ht="27" customHeight="1">
      <c r="A549" s="38" t="s">
        <v>72</v>
      </c>
      <c r="B549" s="27">
        <v>545</v>
      </c>
      <c r="C549" s="73">
        <v>6</v>
      </c>
      <c r="D549" s="91">
        <v>2040005022380</v>
      </c>
      <c r="E549" s="38" t="s">
        <v>1100</v>
      </c>
      <c r="F549" s="31" t="s">
        <v>1101</v>
      </c>
      <c r="G549" s="14">
        <v>20</v>
      </c>
      <c r="H549" s="15">
        <v>1221687</v>
      </c>
      <c r="I549" s="16">
        <v>888</v>
      </c>
      <c r="J549" s="14">
        <v>196</v>
      </c>
      <c r="K549" s="90">
        <f t="shared" si="16"/>
        <v>4.5999999999999996</v>
      </c>
      <c r="L549" s="20">
        <v>9</v>
      </c>
      <c r="M549" s="58">
        <f t="shared" si="17"/>
        <v>29509.34782608696</v>
      </c>
      <c r="N549" s="17"/>
      <c r="O549" s="25"/>
      <c r="P549" s="110"/>
      <c r="Q549" s="41"/>
      <c r="R549" s="111">
        <v>0</v>
      </c>
      <c r="S549" s="104"/>
      <c r="T549" s="41"/>
      <c r="U549" s="116">
        <v>0</v>
      </c>
      <c r="V549" s="110"/>
      <c r="W549" s="41"/>
      <c r="X549" s="109">
        <v>0</v>
      </c>
      <c r="Y549" s="129"/>
      <c r="Z549" s="79">
        <v>0</v>
      </c>
    </row>
    <row r="550" spans="1:26" ht="27" customHeight="1">
      <c r="A550" s="38" t="s">
        <v>72</v>
      </c>
      <c r="B550" s="27">
        <v>546</v>
      </c>
      <c r="C550" s="73">
        <v>4</v>
      </c>
      <c r="D550" s="91">
        <v>3040001131580</v>
      </c>
      <c r="E550" s="38" t="s">
        <v>1102</v>
      </c>
      <c r="F550" s="31" t="s">
        <v>1103</v>
      </c>
      <c r="G550" s="14">
        <v>20</v>
      </c>
      <c r="H550" s="15">
        <v>156000</v>
      </c>
      <c r="I550" s="16">
        <v>202</v>
      </c>
      <c r="J550" s="14">
        <v>120</v>
      </c>
      <c r="K550" s="90">
        <f t="shared" si="16"/>
        <v>1.7000000000000002</v>
      </c>
      <c r="L550" s="20">
        <v>6</v>
      </c>
      <c r="M550" s="58">
        <f t="shared" si="17"/>
        <v>15294.117647058823</v>
      </c>
      <c r="N550" s="17" t="s">
        <v>85</v>
      </c>
      <c r="O550" s="25"/>
      <c r="P550" s="110"/>
      <c r="Q550" s="41"/>
      <c r="R550" s="111">
        <v>0</v>
      </c>
      <c r="S550" s="104"/>
      <c r="T550" s="41"/>
      <c r="U550" s="116">
        <v>0</v>
      </c>
      <c r="V550" s="110"/>
      <c r="W550" s="41"/>
      <c r="X550" s="109">
        <v>0</v>
      </c>
      <c r="Y550" s="129"/>
      <c r="Z550" s="79">
        <v>0</v>
      </c>
    </row>
    <row r="551" spans="1:26" ht="27" customHeight="1">
      <c r="A551" s="38" t="s">
        <v>72</v>
      </c>
      <c r="B551" s="27">
        <v>547</v>
      </c>
      <c r="C551" s="73">
        <v>4</v>
      </c>
      <c r="D551" s="91">
        <v>6021003014236</v>
      </c>
      <c r="E551" s="38" t="s">
        <v>1104</v>
      </c>
      <c r="F551" s="31" t="s">
        <v>1105</v>
      </c>
      <c r="G551" s="14"/>
      <c r="H551" s="15"/>
      <c r="I551" s="16"/>
      <c r="J551" s="14"/>
      <c r="K551" s="90" t="e">
        <f t="shared" si="16"/>
        <v>#DIV/0!</v>
      </c>
      <c r="L551" s="20"/>
      <c r="M551" s="58" t="e">
        <f t="shared" si="17"/>
        <v>#DIV/0!</v>
      </c>
      <c r="N551" s="17"/>
      <c r="O551" s="25"/>
      <c r="P551" s="112"/>
      <c r="Q551" s="42"/>
      <c r="R551" s="111">
        <v>0</v>
      </c>
      <c r="S551" s="105"/>
      <c r="T551" s="42"/>
      <c r="U551" s="116">
        <v>0</v>
      </c>
      <c r="V551" s="112"/>
      <c r="W551" s="42"/>
      <c r="X551" s="109">
        <v>0</v>
      </c>
      <c r="Y551" s="129"/>
      <c r="Z551" s="79"/>
    </row>
    <row r="552" spans="1:26" ht="27" customHeight="1">
      <c r="A552" s="38" t="s">
        <v>72</v>
      </c>
      <c r="B552" s="27">
        <v>548</v>
      </c>
      <c r="C552" s="73">
        <v>5</v>
      </c>
      <c r="D552" s="91">
        <v>8040005008358</v>
      </c>
      <c r="E552" s="38" t="s">
        <v>100</v>
      </c>
      <c r="F552" s="31" t="s">
        <v>101</v>
      </c>
      <c r="G552" s="14">
        <v>20</v>
      </c>
      <c r="H552" s="15">
        <v>6180906</v>
      </c>
      <c r="I552" s="16">
        <v>2638</v>
      </c>
      <c r="J552" s="14">
        <v>274</v>
      </c>
      <c r="K552" s="90">
        <f t="shared" si="16"/>
        <v>9.6999999999999993</v>
      </c>
      <c r="L552" s="20">
        <v>9</v>
      </c>
      <c r="M552" s="58">
        <f t="shared" si="17"/>
        <v>70800.756013745719</v>
      </c>
      <c r="N552" s="17" t="s">
        <v>85</v>
      </c>
      <c r="O552" s="25"/>
      <c r="P552" s="110"/>
      <c r="Q552" s="41"/>
      <c r="R552" s="111">
        <v>0</v>
      </c>
      <c r="S552" s="104"/>
      <c r="T552" s="41"/>
      <c r="U552" s="116">
        <v>0</v>
      </c>
      <c r="V552" s="110"/>
      <c r="W552" s="41"/>
      <c r="X552" s="109">
        <v>0</v>
      </c>
      <c r="Y552" s="129"/>
      <c r="Z552" s="79">
        <v>0</v>
      </c>
    </row>
    <row r="553" spans="1:26" ht="27" customHeight="1">
      <c r="A553" s="38" t="s">
        <v>72</v>
      </c>
      <c r="B553" s="27">
        <v>549</v>
      </c>
      <c r="C553" s="73">
        <v>4</v>
      </c>
      <c r="D553" s="91">
        <v>3010001233009</v>
      </c>
      <c r="E553" s="38" t="s">
        <v>132</v>
      </c>
      <c r="F553" s="31" t="s">
        <v>133</v>
      </c>
      <c r="G553" s="14">
        <v>10</v>
      </c>
      <c r="H553" s="15">
        <v>306373</v>
      </c>
      <c r="I553" s="16">
        <v>583</v>
      </c>
      <c r="J553" s="14">
        <v>162</v>
      </c>
      <c r="K553" s="90">
        <f t="shared" si="16"/>
        <v>3.6</v>
      </c>
      <c r="L553" s="20">
        <v>8</v>
      </c>
      <c r="M553" s="58">
        <f t="shared" si="17"/>
        <v>10637.951388888889</v>
      </c>
      <c r="N553" s="17" t="s">
        <v>85</v>
      </c>
      <c r="O553" s="25"/>
      <c r="P553" s="112"/>
      <c r="Q553" s="42"/>
      <c r="R553" s="111">
        <v>0</v>
      </c>
      <c r="S553" s="105"/>
      <c r="T553" s="42"/>
      <c r="U553" s="116">
        <v>0</v>
      </c>
      <c r="V553" s="112"/>
      <c r="W553" s="42"/>
      <c r="X553" s="109">
        <v>0</v>
      </c>
      <c r="Y553" s="129" t="s">
        <v>85</v>
      </c>
      <c r="Z553" s="79">
        <v>0.12</v>
      </c>
    </row>
    <row r="554" spans="1:26" ht="27" customHeight="1">
      <c r="A554" s="38" t="s">
        <v>72</v>
      </c>
      <c r="B554" s="27">
        <v>550</v>
      </c>
      <c r="C554" s="73">
        <v>4</v>
      </c>
      <c r="D554" s="91">
        <v>1220001018282</v>
      </c>
      <c r="E554" s="38" t="s">
        <v>1094</v>
      </c>
      <c r="F554" s="31" t="s">
        <v>1106</v>
      </c>
      <c r="G554" s="14">
        <v>20</v>
      </c>
      <c r="H554" s="15">
        <v>163953</v>
      </c>
      <c r="I554" s="16">
        <v>1301</v>
      </c>
      <c r="J554" s="14">
        <v>167</v>
      </c>
      <c r="K554" s="90">
        <f t="shared" si="16"/>
        <v>7.8</v>
      </c>
      <c r="L554" s="20">
        <v>5</v>
      </c>
      <c r="M554" s="58">
        <f t="shared" si="17"/>
        <v>4203.9230769230771</v>
      </c>
      <c r="N554" s="17" t="s">
        <v>85</v>
      </c>
      <c r="O554" s="25"/>
      <c r="P554" s="110"/>
      <c r="Q554" s="41"/>
      <c r="R554" s="111">
        <v>0</v>
      </c>
      <c r="S554" s="104"/>
      <c r="T554" s="41"/>
      <c r="U554" s="116">
        <v>0</v>
      </c>
      <c r="V554" s="110"/>
      <c r="W554" s="41"/>
      <c r="X554" s="109">
        <v>0</v>
      </c>
      <c r="Y554" s="129"/>
      <c r="Z554" s="79">
        <v>0</v>
      </c>
    </row>
    <row r="555" spans="1:26" ht="27" customHeight="1">
      <c r="A555" s="38" t="s">
        <v>72</v>
      </c>
      <c r="B555" s="27">
        <v>551</v>
      </c>
      <c r="C555" s="73">
        <v>4</v>
      </c>
      <c r="D555" s="91">
        <v>4040001068871</v>
      </c>
      <c r="E555" s="38" t="s">
        <v>1107</v>
      </c>
      <c r="F555" s="31" t="s">
        <v>1108</v>
      </c>
      <c r="G555" s="14">
        <v>14</v>
      </c>
      <c r="H555" s="15">
        <v>17000</v>
      </c>
      <c r="I555" s="16">
        <v>17</v>
      </c>
      <c r="J555" s="14">
        <v>139</v>
      </c>
      <c r="K555" s="90">
        <f t="shared" si="16"/>
        <v>0.2</v>
      </c>
      <c r="L555" s="20">
        <v>7</v>
      </c>
      <c r="M555" s="58">
        <f t="shared" si="17"/>
        <v>12142.857142857143</v>
      </c>
      <c r="N555" s="17" t="s">
        <v>85</v>
      </c>
      <c r="O555" s="25"/>
      <c r="P555" s="112" t="s">
        <v>85</v>
      </c>
      <c r="Q555" s="42" t="s">
        <v>85</v>
      </c>
      <c r="R555" s="114">
        <v>1</v>
      </c>
      <c r="S555" s="105"/>
      <c r="T555" s="42"/>
      <c r="U555" s="116">
        <v>0</v>
      </c>
      <c r="V555" s="112"/>
      <c r="W555" s="42"/>
      <c r="X555" s="109">
        <v>0</v>
      </c>
      <c r="Y555" s="129"/>
      <c r="Z555" s="80">
        <v>0</v>
      </c>
    </row>
    <row r="556" spans="1:26" ht="27" customHeight="1">
      <c r="A556" s="38" t="s">
        <v>72</v>
      </c>
      <c r="B556" s="27">
        <v>552</v>
      </c>
      <c r="C556" s="73">
        <v>4</v>
      </c>
      <c r="D556" s="91"/>
      <c r="E556" s="38" t="s">
        <v>1109</v>
      </c>
      <c r="F556" s="31" t="s">
        <v>1110</v>
      </c>
      <c r="G556" s="14">
        <v>11</v>
      </c>
      <c r="H556" s="15">
        <v>51075</v>
      </c>
      <c r="I556" s="16">
        <v>384</v>
      </c>
      <c r="J556" s="14">
        <v>146</v>
      </c>
      <c r="K556" s="90">
        <f t="shared" si="16"/>
        <v>2.7</v>
      </c>
      <c r="L556" s="20">
        <v>6</v>
      </c>
      <c r="M556" s="58">
        <f t="shared" si="17"/>
        <v>3152.7777777777774</v>
      </c>
      <c r="N556" s="17" t="s">
        <v>85</v>
      </c>
      <c r="O556" s="25"/>
      <c r="P556" s="112"/>
      <c r="Q556" s="42"/>
      <c r="R556" s="114">
        <v>0</v>
      </c>
      <c r="S556" s="105"/>
      <c r="T556" s="42"/>
      <c r="U556" s="116">
        <v>0</v>
      </c>
      <c r="V556" s="112"/>
      <c r="W556" s="42"/>
      <c r="X556" s="109">
        <v>0</v>
      </c>
      <c r="Y556" s="129"/>
      <c r="Z556" s="80"/>
    </row>
    <row r="557" spans="1:26" ht="27" customHeight="1">
      <c r="A557" s="38" t="s">
        <v>72</v>
      </c>
      <c r="B557" s="27">
        <v>553</v>
      </c>
      <c r="C557" s="73">
        <v>4</v>
      </c>
      <c r="D557" s="91">
        <v>6011101057773</v>
      </c>
      <c r="E557" s="38" t="s">
        <v>1111</v>
      </c>
      <c r="F557" s="31" t="s">
        <v>1112</v>
      </c>
      <c r="G557" s="14">
        <v>20</v>
      </c>
      <c r="H557" s="15">
        <v>1150419</v>
      </c>
      <c r="I557" s="16">
        <v>1789</v>
      </c>
      <c r="J557" s="14">
        <v>162</v>
      </c>
      <c r="K557" s="90">
        <f t="shared" si="16"/>
        <v>11.1</v>
      </c>
      <c r="L557" s="20">
        <v>7</v>
      </c>
      <c r="M557" s="58">
        <f t="shared" si="17"/>
        <v>14805.907335907337</v>
      </c>
      <c r="N557" s="17" t="s">
        <v>85</v>
      </c>
      <c r="O557" s="25"/>
      <c r="P557" s="112"/>
      <c r="Q557" s="42"/>
      <c r="R557" s="114">
        <v>0</v>
      </c>
      <c r="S557" s="105"/>
      <c r="T557" s="42"/>
      <c r="U557" s="116">
        <v>0</v>
      </c>
      <c r="V557" s="112"/>
      <c r="W557" s="42"/>
      <c r="X557" s="109">
        <v>0</v>
      </c>
      <c r="Y557" s="129" t="s">
        <v>85</v>
      </c>
      <c r="Z557" s="80">
        <v>1</v>
      </c>
    </row>
    <row r="558" spans="1:26" ht="27" customHeight="1">
      <c r="A558" s="38" t="s">
        <v>72</v>
      </c>
      <c r="B558" s="27">
        <v>554</v>
      </c>
      <c r="C558" s="73">
        <v>4</v>
      </c>
      <c r="D558" s="91">
        <v>8040001122633</v>
      </c>
      <c r="E558" s="38" t="s">
        <v>1113</v>
      </c>
      <c r="F558" s="31" t="s">
        <v>1114</v>
      </c>
      <c r="G558" s="14">
        <v>20</v>
      </c>
      <c r="H558" s="15">
        <v>692150</v>
      </c>
      <c r="I558" s="16">
        <v>1030</v>
      </c>
      <c r="J558" s="14">
        <v>158</v>
      </c>
      <c r="K558" s="90">
        <f t="shared" si="16"/>
        <v>6.6</v>
      </c>
      <c r="L558" s="20">
        <v>7</v>
      </c>
      <c r="M558" s="58">
        <f t="shared" si="17"/>
        <v>14981.601731601733</v>
      </c>
      <c r="N558" s="17" t="s">
        <v>85</v>
      </c>
      <c r="O558" s="25"/>
      <c r="P558" s="112"/>
      <c r="Q558" s="42"/>
      <c r="R558" s="114">
        <v>0</v>
      </c>
      <c r="S558" s="105"/>
      <c r="T558" s="42"/>
      <c r="U558" s="116">
        <v>0</v>
      </c>
      <c r="V558" s="112"/>
      <c r="W558" s="42"/>
      <c r="X558" s="109">
        <v>0</v>
      </c>
      <c r="Y558" s="129"/>
      <c r="Z558" s="80">
        <v>0</v>
      </c>
    </row>
    <row r="559" spans="1:26" ht="27" customHeight="1">
      <c r="A559" s="38" t="s">
        <v>72</v>
      </c>
      <c r="B559" s="27">
        <v>555</v>
      </c>
      <c r="C559" s="73">
        <v>4</v>
      </c>
      <c r="D559" s="91">
        <v>6040001133566</v>
      </c>
      <c r="E559" s="38" t="s">
        <v>1115</v>
      </c>
      <c r="F559" s="31" t="s">
        <v>1116</v>
      </c>
      <c r="G559" s="14">
        <v>20</v>
      </c>
      <c r="H559" s="15">
        <v>313317</v>
      </c>
      <c r="I559" s="16">
        <v>509</v>
      </c>
      <c r="J559" s="14">
        <v>132</v>
      </c>
      <c r="K559" s="90">
        <f t="shared" si="16"/>
        <v>3.9</v>
      </c>
      <c r="L559" s="20">
        <v>7</v>
      </c>
      <c r="M559" s="58">
        <f t="shared" si="17"/>
        <v>11476.813186813188</v>
      </c>
      <c r="N559" s="17" t="s">
        <v>85</v>
      </c>
      <c r="O559" s="25"/>
      <c r="P559" s="110"/>
      <c r="Q559" s="41"/>
      <c r="R559" s="111">
        <v>0</v>
      </c>
      <c r="S559" s="104"/>
      <c r="T559" s="41"/>
      <c r="U559" s="116">
        <v>0</v>
      </c>
      <c r="V559" s="110"/>
      <c r="W559" s="41"/>
      <c r="X559" s="109">
        <v>0</v>
      </c>
      <c r="Y559" s="129"/>
      <c r="Z559" s="79">
        <v>0</v>
      </c>
    </row>
    <row r="560" spans="1:26" ht="27" customHeight="1">
      <c r="A560" s="32" t="s">
        <v>72</v>
      </c>
      <c r="B560" s="27">
        <v>556</v>
      </c>
      <c r="C560" s="73">
        <v>4</v>
      </c>
      <c r="D560" s="91">
        <v>3011201003589</v>
      </c>
      <c r="E560" s="32" t="s">
        <v>1117</v>
      </c>
      <c r="F560" s="30" t="s">
        <v>1118</v>
      </c>
      <c r="G560" s="14">
        <v>20</v>
      </c>
      <c r="H560" s="15">
        <v>69600</v>
      </c>
      <c r="I560" s="16">
        <v>148</v>
      </c>
      <c r="J560" s="14">
        <v>138</v>
      </c>
      <c r="K560" s="90">
        <f t="shared" si="16"/>
        <v>1.1000000000000001</v>
      </c>
      <c r="L560" s="20">
        <v>7</v>
      </c>
      <c r="M560" s="58">
        <f t="shared" si="17"/>
        <v>9038.961038961037</v>
      </c>
      <c r="N560" s="17" t="s">
        <v>85</v>
      </c>
      <c r="O560" s="87"/>
      <c r="P560" s="112" t="s">
        <v>85</v>
      </c>
      <c r="Q560" s="42" t="s">
        <v>85</v>
      </c>
      <c r="R560" s="111">
        <v>1</v>
      </c>
      <c r="S560" s="105"/>
      <c r="T560" s="42"/>
      <c r="U560" s="116">
        <v>0</v>
      </c>
      <c r="V560" s="112"/>
      <c r="W560" s="42"/>
      <c r="X560" s="109">
        <v>0</v>
      </c>
      <c r="Y560" s="129"/>
      <c r="Z560" s="79">
        <v>0</v>
      </c>
    </row>
    <row r="561" spans="1:26" ht="27" customHeight="1">
      <c r="A561" s="32" t="s">
        <v>72</v>
      </c>
      <c r="B561" s="27">
        <v>557</v>
      </c>
      <c r="C561" s="73">
        <v>4</v>
      </c>
      <c r="D561" s="91">
        <v>8050003006255</v>
      </c>
      <c r="E561" s="32" t="s">
        <v>1119</v>
      </c>
      <c r="F561" s="30" t="s">
        <v>1120</v>
      </c>
      <c r="G561" s="14">
        <v>20</v>
      </c>
      <c r="H561" s="15">
        <v>145250</v>
      </c>
      <c r="I561" s="16">
        <v>189</v>
      </c>
      <c r="J561" s="14">
        <v>61</v>
      </c>
      <c r="K561" s="90">
        <f t="shared" si="16"/>
        <v>3.1</v>
      </c>
      <c r="L561" s="20">
        <v>3</v>
      </c>
      <c r="M561" s="58">
        <f t="shared" si="17"/>
        <v>15618.279569892473</v>
      </c>
      <c r="N561" s="17" t="s">
        <v>85</v>
      </c>
      <c r="O561" s="87"/>
      <c r="P561" s="110"/>
      <c r="Q561" s="41"/>
      <c r="R561" s="111">
        <v>0</v>
      </c>
      <c r="S561" s="104"/>
      <c r="T561" s="41"/>
      <c r="U561" s="116">
        <v>0</v>
      </c>
      <c r="V561" s="110"/>
      <c r="W561" s="41"/>
      <c r="X561" s="109">
        <v>0</v>
      </c>
      <c r="Y561" s="129"/>
      <c r="Z561" s="79">
        <v>0</v>
      </c>
    </row>
    <row r="562" spans="1:26" ht="27" customHeight="1">
      <c r="A562" s="32" t="s">
        <v>72</v>
      </c>
      <c r="B562" s="27">
        <v>558</v>
      </c>
      <c r="C562" s="73">
        <v>2</v>
      </c>
      <c r="D562" s="86">
        <v>9040005019486</v>
      </c>
      <c r="E562" s="38" t="s">
        <v>1121</v>
      </c>
      <c r="F562" s="31" t="s">
        <v>1122</v>
      </c>
      <c r="G562" s="14">
        <v>20</v>
      </c>
      <c r="H562" s="15">
        <v>804861</v>
      </c>
      <c r="I562" s="16">
        <v>489</v>
      </c>
      <c r="J562" s="14">
        <v>140</v>
      </c>
      <c r="K562" s="90">
        <f t="shared" si="16"/>
        <v>3.5</v>
      </c>
      <c r="L562" s="20">
        <v>7</v>
      </c>
      <c r="M562" s="58">
        <f t="shared" si="17"/>
        <v>32851.469387755104</v>
      </c>
      <c r="N562" s="17" t="s">
        <v>85</v>
      </c>
      <c r="O562" s="87"/>
      <c r="P562" s="112" t="s">
        <v>85</v>
      </c>
      <c r="Q562" s="42" t="s">
        <v>85</v>
      </c>
      <c r="R562" s="111">
        <v>0.41</v>
      </c>
      <c r="S562" s="105"/>
      <c r="T562" s="42"/>
      <c r="U562" s="116">
        <v>0</v>
      </c>
      <c r="V562" s="112"/>
      <c r="W562" s="42"/>
      <c r="X562" s="109">
        <v>0</v>
      </c>
      <c r="Y562" s="129"/>
      <c r="Z562" s="79">
        <v>0</v>
      </c>
    </row>
    <row r="563" spans="1:26" ht="27" customHeight="1">
      <c r="A563" s="32" t="s">
        <v>72</v>
      </c>
      <c r="B563" s="27">
        <v>559</v>
      </c>
      <c r="C563" s="73">
        <v>4</v>
      </c>
      <c r="D563" s="91">
        <v>7010401176638</v>
      </c>
      <c r="E563" s="32" t="s">
        <v>1084</v>
      </c>
      <c r="F563" s="31" t="s">
        <v>1123</v>
      </c>
      <c r="G563" s="14">
        <v>20</v>
      </c>
      <c r="H563" s="15">
        <v>2973676</v>
      </c>
      <c r="I563" s="16">
        <v>1816</v>
      </c>
      <c r="J563" s="14">
        <v>177</v>
      </c>
      <c r="K563" s="90">
        <f t="shared" si="16"/>
        <v>10.299999999999999</v>
      </c>
      <c r="L563" s="20">
        <v>6</v>
      </c>
      <c r="M563" s="58">
        <f t="shared" si="17"/>
        <v>48117.73462783172</v>
      </c>
      <c r="N563" s="17" t="s">
        <v>85</v>
      </c>
      <c r="O563" s="87"/>
      <c r="P563" s="110"/>
      <c r="Q563" s="41"/>
      <c r="R563" s="111">
        <v>0</v>
      </c>
      <c r="S563" s="104"/>
      <c r="T563" s="41"/>
      <c r="U563" s="116">
        <v>0</v>
      </c>
      <c r="V563" s="110"/>
      <c r="W563" s="41"/>
      <c r="X563" s="109">
        <v>0</v>
      </c>
      <c r="Y563" s="129" t="s">
        <v>85</v>
      </c>
      <c r="Z563" s="79">
        <v>0.36</v>
      </c>
    </row>
    <row r="564" spans="1:26" ht="27" customHeight="1">
      <c r="A564" s="40" t="s">
        <v>72</v>
      </c>
      <c r="B564" s="27">
        <v>560</v>
      </c>
      <c r="C564" s="26">
        <v>4</v>
      </c>
      <c r="D564" s="86">
        <v>5040001102828</v>
      </c>
      <c r="E564" s="40" t="s">
        <v>850</v>
      </c>
      <c r="F564" s="34" t="s">
        <v>1124</v>
      </c>
      <c r="G564" s="14">
        <v>20</v>
      </c>
      <c r="H564" s="15">
        <v>4330635</v>
      </c>
      <c r="I564" s="16">
        <v>1863</v>
      </c>
      <c r="J564" s="14">
        <v>127</v>
      </c>
      <c r="K564" s="90">
        <f t="shared" si="16"/>
        <v>14.7</v>
      </c>
      <c r="L564" s="20">
        <v>6</v>
      </c>
      <c r="M564" s="58">
        <f t="shared" si="17"/>
        <v>49100.170068027212</v>
      </c>
      <c r="N564" s="17" t="s">
        <v>85</v>
      </c>
      <c r="O564" s="25"/>
      <c r="P564" s="112"/>
      <c r="Q564" s="42"/>
      <c r="R564" s="111">
        <v>0</v>
      </c>
      <c r="S564" s="105"/>
      <c r="T564" s="42"/>
      <c r="U564" s="116">
        <v>0</v>
      </c>
      <c r="V564" s="112"/>
      <c r="W564" s="42"/>
      <c r="X564" s="109">
        <v>0</v>
      </c>
      <c r="Y564" s="129" t="s">
        <v>85</v>
      </c>
      <c r="Z564" s="79">
        <v>0.15</v>
      </c>
    </row>
    <row r="565" spans="1:26" ht="27" customHeight="1">
      <c r="A565" s="40" t="s">
        <v>72</v>
      </c>
      <c r="B565" s="27">
        <v>561</v>
      </c>
      <c r="C565" s="26">
        <v>4</v>
      </c>
      <c r="D565" s="86">
        <v>1010001249592</v>
      </c>
      <c r="E565" s="40" t="s">
        <v>1422</v>
      </c>
      <c r="F565" s="34" t="s">
        <v>1423</v>
      </c>
      <c r="G565" s="14">
        <v>20</v>
      </c>
      <c r="H565" s="15">
        <v>567385</v>
      </c>
      <c r="I565" s="16">
        <v>1048</v>
      </c>
      <c r="J565" s="14">
        <v>168</v>
      </c>
      <c r="K565" s="90">
        <v>6.3</v>
      </c>
      <c r="L565" s="20">
        <v>8</v>
      </c>
      <c r="M565" s="58">
        <v>11257.638888888889</v>
      </c>
      <c r="N565" s="143" t="s">
        <v>85</v>
      </c>
      <c r="O565" s="25"/>
      <c r="P565" s="112"/>
      <c r="Q565" s="42"/>
      <c r="R565" s="111">
        <v>0</v>
      </c>
      <c r="S565" s="105"/>
      <c r="T565" s="42"/>
      <c r="U565" s="116">
        <v>0</v>
      </c>
      <c r="V565" s="112"/>
      <c r="W565" s="42"/>
      <c r="X565" s="109">
        <v>0</v>
      </c>
      <c r="Y565" s="129"/>
      <c r="Z565" s="79">
        <v>0</v>
      </c>
    </row>
    <row r="566" spans="1:26" ht="27" customHeight="1">
      <c r="A566" s="38" t="s">
        <v>72</v>
      </c>
      <c r="B566" s="27">
        <v>562</v>
      </c>
      <c r="C566" s="26">
        <v>4</v>
      </c>
      <c r="D566" s="86">
        <v>3040001133429</v>
      </c>
      <c r="E566" s="38" t="s">
        <v>134</v>
      </c>
      <c r="F566" s="31" t="s">
        <v>135</v>
      </c>
      <c r="G566" s="14">
        <v>10</v>
      </c>
      <c r="H566" s="15">
        <v>19000</v>
      </c>
      <c r="I566" s="16">
        <v>19</v>
      </c>
      <c r="J566" s="14">
        <v>19</v>
      </c>
      <c r="K566" s="90">
        <f t="shared" si="16"/>
        <v>1</v>
      </c>
      <c r="L566" s="20">
        <v>1</v>
      </c>
      <c r="M566" s="58">
        <f t="shared" si="17"/>
        <v>19000</v>
      </c>
      <c r="N566" s="17" t="s">
        <v>85</v>
      </c>
      <c r="O566" s="25"/>
      <c r="P566" s="110" t="s">
        <v>85</v>
      </c>
      <c r="Q566" s="41" t="s">
        <v>85</v>
      </c>
      <c r="R566" s="111">
        <v>1</v>
      </c>
      <c r="S566" s="104"/>
      <c r="T566" s="41"/>
      <c r="U566" s="116">
        <v>0</v>
      </c>
      <c r="V566" s="110"/>
      <c r="W566" s="41"/>
      <c r="X566" s="109">
        <v>0</v>
      </c>
      <c r="Y566" s="129"/>
      <c r="Z566" s="79">
        <v>0</v>
      </c>
    </row>
    <row r="567" spans="1:26" ht="27" customHeight="1">
      <c r="A567" s="38" t="s">
        <v>72</v>
      </c>
      <c r="B567" s="27">
        <v>563</v>
      </c>
      <c r="C567" s="26">
        <v>4</v>
      </c>
      <c r="D567" s="86">
        <v>2040003016707</v>
      </c>
      <c r="E567" s="38" t="s">
        <v>1125</v>
      </c>
      <c r="F567" s="31" t="s">
        <v>1126</v>
      </c>
      <c r="G567" s="14">
        <v>20</v>
      </c>
      <c r="H567" s="15">
        <v>878750</v>
      </c>
      <c r="I567" s="16">
        <v>894</v>
      </c>
      <c r="J567" s="14">
        <v>134</v>
      </c>
      <c r="K567" s="90">
        <f t="shared" si="16"/>
        <v>6.6999999999999993</v>
      </c>
      <c r="L567" s="20">
        <v>6</v>
      </c>
      <c r="M567" s="58">
        <f t="shared" si="17"/>
        <v>21859.452736318413</v>
      </c>
      <c r="N567" s="17" t="s">
        <v>85</v>
      </c>
      <c r="O567" s="25"/>
      <c r="P567" s="112"/>
      <c r="Q567" s="42"/>
      <c r="R567" s="111">
        <v>0</v>
      </c>
      <c r="S567" s="105"/>
      <c r="T567" s="42"/>
      <c r="U567" s="116">
        <v>0</v>
      </c>
      <c r="V567" s="112"/>
      <c r="W567" s="42"/>
      <c r="X567" s="109">
        <v>0</v>
      </c>
      <c r="Y567" s="129"/>
      <c r="Z567" s="79">
        <v>0</v>
      </c>
    </row>
    <row r="568" spans="1:26" ht="27" customHeight="1">
      <c r="A568" s="38" t="s">
        <v>72</v>
      </c>
      <c r="B568" s="27">
        <v>564</v>
      </c>
      <c r="C568" s="26">
        <v>4</v>
      </c>
      <c r="D568" s="86">
        <v>7040003024572</v>
      </c>
      <c r="E568" s="38" t="s">
        <v>1127</v>
      </c>
      <c r="F568" s="31" t="s">
        <v>1128</v>
      </c>
      <c r="G568" s="14">
        <v>20</v>
      </c>
      <c r="H568" s="15">
        <v>541536</v>
      </c>
      <c r="I568" s="16">
        <v>708</v>
      </c>
      <c r="J568" s="14">
        <v>119</v>
      </c>
      <c r="K568" s="90">
        <f t="shared" si="16"/>
        <v>6</v>
      </c>
      <c r="L568" s="20">
        <v>6</v>
      </c>
      <c r="M568" s="58">
        <f t="shared" si="17"/>
        <v>15042.666666666666</v>
      </c>
      <c r="N568" s="17" t="s">
        <v>85</v>
      </c>
      <c r="O568" s="25"/>
      <c r="P568" s="112"/>
      <c r="Q568" s="42"/>
      <c r="R568" s="111">
        <v>0</v>
      </c>
      <c r="S568" s="105"/>
      <c r="T568" s="42"/>
      <c r="U568" s="116">
        <v>0</v>
      </c>
      <c r="V568" s="112"/>
      <c r="W568" s="42"/>
      <c r="X568" s="109">
        <v>0</v>
      </c>
      <c r="Y568" s="129" t="s">
        <v>85</v>
      </c>
      <c r="Z568" s="79">
        <v>0.4</v>
      </c>
    </row>
    <row r="569" spans="1:26" ht="27" customHeight="1">
      <c r="A569" s="38" t="s">
        <v>72</v>
      </c>
      <c r="B569" s="27">
        <v>565</v>
      </c>
      <c r="C569" s="26">
        <v>4</v>
      </c>
      <c r="D569" s="86">
        <v>2010401183531</v>
      </c>
      <c r="E569" s="38" t="s">
        <v>1129</v>
      </c>
      <c r="F569" s="31" t="s">
        <v>1130</v>
      </c>
      <c r="G569" s="14"/>
      <c r="H569" s="15"/>
      <c r="I569" s="16"/>
      <c r="J569" s="14"/>
      <c r="K569" s="90" t="e">
        <f t="shared" si="16"/>
        <v>#DIV/0!</v>
      </c>
      <c r="L569" s="20"/>
      <c r="M569" s="58" t="e">
        <f t="shared" si="17"/>
        <v>#DIV/0!</v>
      </c>
      <c r="N569" s="17"/>
      <c r="O569" s="25"/>
      <c r="P569" s="112"/>
      <c r="Q569" s="42"/>
      <c r="R569" s="111">
        <v>0</v>
      </c>
      <c r="S569" s="105"/>
      <c r="T569" s="42"/>
      <c r="U569" s="116">
        <v>0</v>
      </c>
      <c r="V569" s="112"/>
      <c r="W569" s="42"/>
      <c r="X569" s="109">
        <v>0</v>
      </c>
      <c r="Y569" s="129"/>
      <c r="Z569" s="79"/>
    </row>
    <row r="570" spans="1:26" ht="27" customHeight="1">
      <c r="A570" s="38" t="s">
        <v>72</v>
      </c>
      <c r="B570" s="27">
        <v>566</v>
      </c>
      <c r="C570" s="26">
        <v>4</v>
      </c>
      <c r="D570" s="86">
        <v>2040003025625</v>
      </c>
      <c r="E570" s="38" t="s">
        <v>1131</v>
      </c>
      <c r="F570" s="31" t="s">
        <v>1132</v>
      </c>
      <c r="G570" s="14">
        <v>20</v>
      </c>
      <c r="H570" s="15">
        <v>129214</v>
      </c>
      <c r="I570" s="16">
        <v>350</v>
      </c>
      <c r="J570" s="14">
        <v>99</v>
      </c>
      <c r="K570" s="90">
        <f t="shared" si="16"/>
        <v>3.6</v>
      </c>
      <c r="L570" s="20">
        <v>5</v>
      </c>
      <c r="M570" s="58">
        <f t="shared" si="17"/>
        <v>7178.5555555555547</v>
      </c>
      <c r="N570" s="17" t="s">
        <v>85</v>
      </c>
      <c r="O570" s="25"/>
      <c r="P570" s="112"/>
      <c r="Q570" s="42"/>
      <c r="R570" s="111">
        <v>0</v>
      </c>
      <c r="S570" s="105"/>
      <c r="T570" s="42"/>
      <c r="U570" s="116">
        <v>0</v>
      </c>
      <c r="V570" s="112"/>
      <c r="W570" s="42"/>
      <c r="X570" s="109">
        <v>0</v>
      </c>
      <c r="Y570" s="129"/>
      <c r="Z570" s="79">
        <v>0</v>
      </c>
    </row>
    <row r="571" spans="1:26" ht="27" customHeight="1">
      <c r="A571" s="38" t="s">
        <v>72</v>
      </c>
      <c r="B571" s="27">
        <v>567</v>
      </c>
      <c r="C571" s="26">
        <v>4</v>
      </c>
      <c r="D571" s="86">
        <v>9040001135188</v>
      </c>
      <c r="E571" s="38" t="s">
        <v>1133</v>
      </c>
      <c r="F571" s="31" t="s">
        <v>1134</v>
      </c>
      <c r="G571" s="14">
        <v>20</v>
      </c>
      <c r="H571" s="15">
        <v>580066</v>
      </c>
      <c r="I571" s="16">
        <v>325</v>
      </c>
      <c r="J571" s="14">
        <v>92</v>
      </c>
      <c r="K571" s="90">
        <f t="shared" si="16"/>
        <v>3.6</v>
      </c>
      <c r="L571" s="20">
        <v>4</v>
      </c>
      <c r="M571" s="58">
        <f t="shared" si="17"/>
        <v>40282.361111111109</v>
      </c>
      <c r="N571" s="17" t="s">
        <v>85</v>
      </c>
      <c r="O571" s="25"/>
      <c r="P571" s="112"/>
      <c r="Q571" s="42"/>
      <c r="R571" s="111">
        <v>0</v>
      </c>
      <c r="S571" s="105"/>
      <c r="T571" s="42"/>
      <c r="U571" s="116">
        <v>0</v>
      </c>
      <c r="V571" s="112"/>
      <c r="W571" s="42"/>
      <c r="X571" s="109">
        <v>0</v>
      </c>
      <c r="Y571" s="129"/>
      <c r="Z571" s="79">
        <v>0</v>
      </c>
    </row>
    <row r="572" spans="1:26" ht="27" customHeight="1">
      <c r="A572" s="38" t="s">
        <v>72</v>
      </c>
      <c r="B572" s="27">
        <v>568</v>
      </c>
      <c r="C572" s="26">
        <v>6</v>
      </c>
      <c r="D572" s="86">
        <v>1040005020798</v>
      </c>
      <c r="E572" s="38" t="s">
        <v>1135</v>
      </c>
      <c r="F572" s="31" t="s">
        <v>1136</v>
      </c>
      <c r="G572" s="14">
        <v>20</v>
      </c>
      <c r="H572" s="15">
        <v>151536</v>
      </c>
      <c r="I572" s="16">
        <v>255</v>
      </c>
      <c r="J572" s="14">
        <v>83</v>
      </c>
      <c r="K572" s="90">
        <f t="shared" si="16"/>
        <v>3.1</v>
      </c>
      <c r="L572" s="20">
        <v>4</v>
      </c>
      <c r="M572" s="58">
        <f t="shared" si="17"/>
        <v>12220.645161290322</v>
      </c>
      <c r="N572" s="17" t="s">
        <v>85</v>
      </c>
      <c r="O572" s="25"/>
      <c r="P572" s="112"/>
      <c r="Q572" s="42"/>
      <c r="R572" s="111">
        <v>0</v>
      </c>
      <c r="S572" s="105"/>
      <c r="T572" s="42"/>
      <c r="U572" s="116">
        <v>0</v>
      </c>
      <c r="V572" s="112"/>
      <c r="W572" s="42"/>
      <c r="X572" s="109">
        <v>0</v>
      </c>
      <c r="Y572" s="129"/>
      <c r="Z572" s="79">
        <v>0</v>
      </c>
    </row>
    <row r="573" spans="1:26" ht="27" customHeight="1">
      <c r="A573" s="38" t="s">
        <v>72</v>
      </c>
      <c r="B573" s="27">
        <v>569</v>
      </c>
      <c r="C573" s="26">
        <v>4</v>
      </c>
      <c r="D573" s="86">
        <v>4010001247734</v>
      </c>
      <c r="E573" s="38" t="s">
        <v>1137</v>
      </c>
      <c r="F573" s="31" t="s">
        <v>1138</v>
      </c>
      <c r="G573" s="14">
        <v>20</v>
      </c>
      <c r="H573" s="15">
        <v>112000</v>
      </c>
      <c r="I573" s="16">
        <v>112</v>
      </c>
      <c r="J573" s="14">
        <v>80</v>
      </c>
      <c r="K573" s="90">
        <f t="shared" si="16"/>
        <v>1.4</v>
      </c>
      <c r="L573" s="20">
        <v>4</v>
      </c>
      <c r="M573" s="58">
        <f t="shared" si="17"/>
        <v>20000</v>
      </c>
      <c r="N573" s="17" t="s">
        <v>85</v>
      </c>
      <c r="O573" s="25"/>
      <c r="P573" s="112"/>
      <c r="Q573" s="42"/>
      <c r="R573" s="111">
        <v>0</v>
      </c>
      <c r="S573" s="105"/>
      <c r="T573" s="42"/>
      <c r="U573" s="116">
        <v>0</v>
      </c>
      <c r="V573" s="112"/>
      <c r="W573" s="42"/>
      <c r="X573" s="109">
        <v>0</v>
      </c>
      <c r="Y573" s="129" t="s">
        <v>85</v>
      </c>
      <c r="Z573" s="79">
        <v>0.56999999999999995</v>
      </c>
    </row>
    <row r="574" spans="1:26" ht="27" customHeight="1">
      <c r="A574" s="38" t="s">
        <v>72</v>
      </c>
      <c r="B574" s="27">
        <v>570</v>
      </c>
      <c r="C574" s="26">
        <v>4</v>
      </c>
      <c r="D574" s="86">
        <v>1220001018282</v>
      </c>
      <c r="E574" s="38" t="s">
        <v>1094</v>
      </c>
      <c r="F574" s="31" t="s">
        <v>1139</v>
      </c>
      <c r="G574" s="14">
        <v>20</v>
      </c>
      <c r="H574" s="15">
        <v>46162</v>
      </c>
      <c r="I574" s="16">
        <v>137</v>
      </c>
      <c r="J574" s="14">
        <v>80</v>
      </c>
      <c r="K574" s="90">
        <f t="shared" si="16"/>
        <v>1.8</v>
      </c>
      <c r="L574" s="20">
        <v>4</v>
      </c>
      <c r="M574" s="58">
        <f t="shared" si="17"/>
        <v>6411.3888888888887</v>
      </c>
      <c r="N574" s="17" t="s">
        <v>85</v>
      </c>
      <c r="O574" s="25"/>
      <c r="P574" s="112"/>
      <c r="Q574" s="42"/>
      <c r="R574" s="111">
        <v>0</v>
      </c>
      <c r="S574" s="105"/>
      <c r="T574" s="42"/>
      <c r="U574" s="116">
        <v>0</v>
      </c>
      <c r="V574" s="112"/>
      <c r="W574" s="42"/>
      <c r="X574" s="109">
        <v>0</v>
      </c>
      <c r="Y574" s="129" t="s">
        <v>85</v>
      </c>
      <c r="Z574" s="79">
        <v>0.04</v>
      </c>
    </row>
    <row r="575" spans="1:26" ht="27" customHeight="1">
      <c r="A575" s="38" t="s">
        <v>72</v>
      </c>
      <c r="B575" s="27">
        <v>571</v>
      </c>
      <c r="C575" s="26">
        <v>4</v>
      </c>
      <c r="D575" s="86">
        <v>1220001018282</v>
      </c>
      <c r="E575" s="38" t="s">
        <v>1094</v>
      </c>
      <c r="F575" s="31" t="s">
        <v>1140</v>
      </c>
      <c r="G575" s="14">
        <v>20</v>
      </c>
      <c r="H575" s="15">
        <v>61600</v>
      </c>
      <c r="I575" s="16">
        <v>345</v>
      </c>
      <c r="J575" s="14">
        <v>81</v>
      </c>
      <c r="K575" s="90">
        <f t="shared" si="16"/>
        <v>4.3</v>
      </c>
      <c r="L575" s="20">
        <v>4</v>
      </c>
      <c r="M575" s="58">
        <f t="shared" si="17"/>
        <v>3581.3953488372094</v>
      </c>
      <c r="N575" s="17" t="s">
        <v>85</v>
      </c>
      <c r="O575" s="25"/>
      <c r="P575" s="112"/>
      <c r="Q575" s="42"/>
      <c r="R575" s="111">
        <v>0</v>
      </c>
      <c r="S575" s="105"/>
      <c r="T575" s="42"/>
      <c r="U575" s="116">
        <v>0</v>
      </c>
      <c r="V575" s="112"/>
      <c r="W575" s="42"/>
      <c r="X575" s="109">
        <v>0</v>
      </c>
      <c r="Y575" s="129"/>
      <c r="Z575" s="79">
        <v>0</v>
      </c>
    </row>
    <row r="576" spans="1:26" ht="27" customHeight="1">
      <c r="A576" s="38" t="s">
        <v>72</v>
      </c>
      <c r="B576" s="27">
        <v>572</v>
      </c>
      <c r="C576" s="26">
        <v>4</v>
      </c>
      <c r="D576" s="86">
        <v>7040001093776</v>
      </c>
      <c r="E576" s="38" t="s">
        <v>1141</v>
      </c>
      <c r="F576" s="31" t="s">
        <v>1142</v>
      </c>
      <c r="G576" s="14">
        <v>12</v>
      </c>
      <c r="H576" s="15">
        <v>255574</v>
      </c>
      <c r="I576" s="16">
        <v>512</v>
      </c>
      <c r="J576" s="14">
        <v>64</v>
      </c>
      <c r="K576" s="90">
        <f t="shared" si="16"/>
        <v>8</v>
      </c>
      <c r="L576" s="20">
        <v>4</v>
      </c>
      <c r="M576" s="58">
        <f t="shared" si="17"/>
        <v>7986.6875</v>
      </c>
      <c r="N576" s="17"/>
      <c r="O576" s="25"/>
      <c r="P576" s="112"/>
      <c r="Q576" s="42"/>
      <c r="R576" s="111">
        <v>0</v>
      </c>
      <c r="S576" s="105"/>
      <c r="T576" s="42"/>
      <c r="U576" s="116">
        <v>0</v>
      </c>
      <c r="V576" s="112"/>
      <c r="W576" s="42"/>
      <c r="X576" s="109">
        <v>0</v>
      </c>
      <c r="Y576" s="129" t="s">
        <v>85</v>
      </c>
      <c r="Z576" s="79">
        <v>0.1</v>
      </c>
    </row>
    <row r="577" spans="1:26" ht="27" customHeight="1">
      <c r="A577" s="38" t="s">
        <v>72</v>
      </c>
      <c r="B577" s="27">
        <v>573</v>
      </c>
      <c r="C577" s="26">
        <v>4</v>
      </c>
      <c r="D577" s="86">
        <v>7010603007161</v>
      </c>
      <c r="E577" s="38" t="s">
        <v>1143</v>
      </c>
      <c r="F577" s="31" t="s">
        <v>114</v>
      </c>
      <c r="G577" s="14">
        <v>10</v>
      </c>
      <c r="H577" s="15">
        <v>456959</v>
      </c>
      <c r="I577" s="16">
        <v>240</v>
      </c>
      <c r="J577" s="14">
        <v>60</v>
      </c>
      <c r="K577" s="90">
        <f t="shared" si="16"/>
        <v>4</v>
      </c>
      <c r="L577" s="20">
        <v>3</v>
      </c>
      <c r="M577" s="58">
        <f t="shared" si="17"/>
        <v>38079.916666666664</v>
      </c>
      <c r="N577" s="17" t="s">
        <v>85</v>
      </c>
      <c r="O577" s="25"/>
      <c r="P577" s="112"/>
      <c r="Q577" s="42"/>
      <c r="R577" s="111">
        <v>0</v>
      </c>
      <c r="S577" s="105"/>
      <c r="T577" s="42"/>
      <c r="U577" s="116">
        <v>0</v>
      </c>
      <c r="V577" s="112"/>
      <c r="W577" s="42"/>
      <c r="X577" s="109">
        <v>0</v>
      </c>
      <c r="Y577" s="129"/>
      <c r="Z577" s="79">
        <v>0</v>
      </c>
    </row>
    <row r="578" spans="1:26" ht="27" customHeight="1">
      <c r="A578" s="38" t="s">
        <v>72</v>
      </c>
      <c r="B578" s="27">
        <v>574</v>
      </c>
      <c r="C578" s="26">
        <v>4</v>
      </c>
      <c r="D578" s="86">
        <v>5040001075347</v>
      </c>
      <c r="E578" s="38" t="s">
        <v>1144</v>
      </c>
      <c r="F578" s="31" t="s">
        <v>1145</v>
      </c>
      <c r="G578" s="14">
        <v>20</v>
      </c>
      <c r="H578" s="15">
        <v>88714</v>
      </c>
      <c r="I578" s="16">
        <v>42</v>
      </c>
      <c r="J578" s="14">
        <v>45</v>
      </c>
      <c r="K578" s="90">
        <f t="shared" si="16"/>
        <v>1</v>
      </c>
      <c r="L578" s="20">
        <v>3</v>
      </c>
      <c r="M578" s="58">
        <f t="shared" si="17"/>
        <v>29571.333333333332</v>
      </c>
      <c r="N578" s="17" t="s">
        <v>85</v>
      </c>
      <c r="O578" s="25"/>
      <c r="P578" s="112"/>
      <c r="Q578" s="42"/>
      <c r="R578" s="111">
        <v>0</v>
      </c>
      <c r="S578" s="105"/>
      <c r="T578" s="42"/>
      <c r="U578" s="116">
        <v>0</v>
      </c>
      <c r="V578" s="112"/>
      <c r="W578" s="42"/>
      <c r="X578" s="109">
        <v>0</v>
      </c>
      <c r="Y578" s="129"/>
      <c r="Z578" s="79">
        <v>0</v>
      </c>
    </row>
    <row r="579" spans="1:26" ht="27" customHeight="1">
      <c r="A579" s="38" t="s">
        <v>72</v>
      </c>
      <c r="B579" s="27">
        <v>575</v>
      </c>
      <c r="C579" s="26">
        <v>4</v>
      </c>
      <c r="D579" s="86">
        <v>5040001102828</v>
      </c>
      <c r="E579" s="38" t="s">
        <v>850</v>
      </c>
      <c r="F579" s="31" t="s">
        <v>1146</v>
      </c>
      <c r="G579" s="14">
        <v>20</v>
      </c>
      <c r="H579" s="15">
        <v>2713108</v>
      </c>
      <c r="I579" s="16">
        <v>1674</v>
      </c>
      <c r="J579" s="14">
        <v>62</v>
      </c>
      <c r="K579" s="90">
        <f t="shared" si="16"/>
        <v>27</v>
      </c>
      <c r="L579" s="20">
        <v>3</v>
      </c>
      <c r="M579" s="58">
        <f t="shared" si="17"/>
        <v>33495.160493827156</v>
      </c>
      <c r="N579" s="17" t="s">
        <v>85</v>
      </c>
      <c r="O579" s="25"/>
      <c r="P579" s="112"/>
      <c r="Q579" s="42"/>
      <c r="R579" s="111">
        <v>0</v>
      </c>
      <c r="S579" s="105"/>
      <c r="T579" s="42"/>
      <c r="U579" s="116">
        <v>0</v>
      </c>
      <c r="V579" s="112"/>
      <c r="W579" s="42"/>
      <c r="X579" s="109">
        <v>0</v>
      </c>
      <c r="Y579" s="129" t="s">
        <v>85</v>
      </c>
      <c r="Z579" s="79">
        <v>0.19</v>
      </c>
    </row>
    <row r="580" spans="1:26" ht="27" customHeight="1">
      <c r="A580" s="38" t="s">
        <v>72</v>
      </c>
      <c r="B580" s="27">
        <v>576</v>
      </c>
      <c r="C580" s="26">
        <v>4</v>
      </c>
      <c r="D580" s="86">
        <v>7040001133920</v>
      </c>
      <c r="E580" s="38" t="s">
        <v>1147</v>
      </c>
      <c r="F580" s="31" t="s">
        <v>1148</v>
      </c>
      <c r="G580" s="14">
        <v>20</v>
      </c>
      <c r="H580" s="15">
        <v>10597</v>
      </c>
      <c r="I580" s="16">
        <v>21</v>
      </c>
      <c r="J580" s="14">
        <v>41</v>
      </c>
      <c r="K580" s="90">
        <f t="shared" si="16"/>
        <v>0.6</v>
      </c>
      <c r="L580" s="20">
        <v>2</v>
      </c>
      <c r="M580" s="58">
        <f t="shared" si="17"/>
        <v>8830.8333333333339</v>
      </c>
      <c r="N580" s="17" t="s">
        <v>85</v>
      </c>
      <c r="O580" s="25"/>
      <c r="P580" s="112"/>
      <c r="Q580" s="42"/>
      <c r="R580" s="111">
        <v>0</v>
      </c>
      <c r="S580" s="105"/>
      <c r="T580" s="42"/>
      <c r="U580" s="116">
        <v>0</v>
      </c>
      <c r="V580" s="112"/>
      <c r="W580" s="42"/>
      <c r="X580" s="109">
        <v>0</v>
      </c>
      <c r="Y580" s="129"/>
      <c r="Z580" s="79">
        <v>0</v>
      </c>
    </row>
    <row r="581" spans="1:26" ht="27" customHeight="1">
      <c r="A581" s="38" t="s">
        <v>72</v>
      </c>
      <c r="B581" s="27">
        <v>577</v>
      </c>
      <c r="C581" s="26">
        <v>4</v>
      </c>
      <c r="D581" s="86">
        <v>4011703003508</v>
      </c>
      <c r="E581" s="38" t="s">
        <v>1149</v>
      </c>
      <c r="F581" s="31" t="s">
        <v>1150</v>
      </c>
      <c r="G581" s="14">
        <v>20</v>
      </c>
      <c r="H581" s="15">
        <v>28110</v>
      </c>
      <c r="I581" s="16">
        <v>38</v>
      </c>
      <c r="J581" s="14">
        <v>21</v>
      </c>
      <c r="K581" s="90">
        <f t="shared" si="16"/>
        <v>1.9000000000000001</v>
      </c>
      <c r="L581" s="20">
        <v>1</v>
      </c>
      <c r="M581" s="58">
        <f t="shared" si="17"/>
        <v>14794.736842105262</v>
      </c>
      <c r="N581" s="17" t="s">
        <v>85</v>
      </c>
      <c r="O581" s="25"/>
      <c r="P581" s="112"/>
      <c r="Q581" s="42"/>
      <c r="R581" s="111">
        <v>0</v>
      </c>
      <c r="S581" s="105"/>
      <c r="T581" s="42"/>
      <c r="U581" s="116">
        <v>0</v>
      </c>
      <c r="V581" s="112"/>
      <c r="W581" s="42"/>
      <c r="X581" s="109">
        <v>0</v>
      </c>
      <c r="Y581" s="129"/>
      <c r="Z581" s="79">
        <v>0</v>
      </c>
    </row>
    <row r="582" spans="1:26" ht="27" customHeight="1">
      <c r="A582" s="38" t="s">
        <v>72</v>
      </c>
      <c r="B582" s="27">
        <v>578</v>
      </c>
      <c r="C582" s="26">
        <v>4</v>
      </c>
      <c r="D582" s="86">
        <v>1010401182690</v>
      </c>
      <c r="E582" s="38" t="s">
        <v>1151</v>
      </c>
      <c r="F582" s="31" t="s">
        <v>1152</v>
      </c>
      <c r="G582" s="14"/>
      <c r="H582" s="15"/>
      <c r="I582" s="16"/>
      <c r="J582" s="14"/>
      <c r="K582" s="90" t="e">
        <f t="shared" si="16"/>
        <v>#DIV/0!</v>
      </c>
      <c r="L582" s="20"/>
      <c r="M582" s="58" t="e">
        <f t="shared" ref="M582:M588" si="18">IF(AND(H582&gt;0,K582&gt;0,L582&gt;0),H582/K582/L582,0)</f>
        <v>#DIV/0!</v>
      </c>
      <c r="N582" s="17"/>
      <c r="O582" s="25"/>
      <c r="P582" s="112"/>
      <c r="Q582" s="42"/>
      <c r="R582" s="111">
        <v>0</v>
      </c>
      <c r="S582" s="105"/>
      <c r="T582" s="42"/>
      <c r="U582" s="116">
        <v>0</v>
      </c>
      <c r="V582" s="112"/>
      <c r="W582" s="42"/>
      <c r="X582" s="109">
        <v>0</v>
      </c>
      <c r="Y582" s="129"/>
      <c r="Z582" s="79"/>
    </row>
    <row r="583" spans="1:26" ht="27" customHeight="1">
      <c r="A583" s="38" t="s">
        <v>72</v>
      </c>
      <c r="B583" s="27">
        <v>579</v>
      </c>
      <c r="C583" s="26">
        <v>4</v>
      </c>
      <c r="D583" s="86">
        <v>1040001053001</v>
      </c>
      <c r="E583" s="38" t="s">
        <v>1153</v>
      </c>
      <c r="F583" s="31" t="s">
        <v>1154</v>
      </c>
      <c r="G583" s="14">
        <v>20</v>
      </c>
      <c r="H583" s="15">
        <v>1350</v>
      </c>
      <c r="I583" s="16">
        <v>2</v>
      </c>
      <c r="J583" s="14">
        <v>42</v>
      </c>
      <c r="K583" s="90">
        <f t="shared" ref="K583:K587" si="19">ROUNDUP(I583/J583,1)</f>
        <v>0.1</v>
      </c>
      <c r="L583" s="20">
        <v>2</v>
      </c>
      <c r="M583" s="58">
        <f t="shared" si="18"/>
        <v>6750</v>
      </c>
      <c r="N583" s="17" t="s">
        <v>85</v>
      </c>
      <c r="O583" s="25"/>
      <c r="P583" s="112"/>
      <c r="Q583" s="42"/>
      <c r="R583" s="111">
        <v>0</v>
      </c>
      <c r="S583" s="105"/>
      <c r="T583" s="42"/>
      <c r="U583" s="116">
        <v>0</v>
      </c>
      <c r="V583" s="112"/>
      <c r="W583" s="42"/>
      <c r="X583" s="109">
        <v>0</v>
      </c>
      <c r="Y583" s="129"/>
      <c r="Z583" s="79">
        <v>0</v>
      </c>
    </row>
    <row r="584" spans="1:26" ht="27" customHeight="1">
      <c r="A584" s="38" t="s">
        <v>72</v>
      </c>
      <c r="B584" s="27">
        <v>580</v>
      </c>
      <c r="C584" s="26">
        <v>4</v>
      </c>
      <c r="D584" s="86">
        <v>3040001136539</v>
      </c>
      <c r="E584" s="38" t="s">
        <v>1155</v>
      </c>
      <c r="F584" s="31" t="s">
        <v>1156</v>
      </c>
      <c r="G584" s="14">
        <v>20</v>
      </c>
      <c r="H584" s="15">
        <v>78040</v>
      </c>
      <c r="I584" s="16">
        <v>35</v>
      </c>
      <c r="J584" s="14">
        <v>24</v>
      </c>
      <c r="K584" s="90">
        <f t="shared" si="19"/>
        <v>1.5</v>
      </c>
      <c r="L584" s="20">
        <v>2</v>
      </c>
      <c r="M584" s="58">
        <f t="shared" si="18"/>
        <v>26013.333333333332</v>
      </c>
      <c r="N584" s="17" t="s">
        <v>85</v>
      </c>
      <c r="O584" s="25"/>
      <c r="P584" s="112"/>
      <c r="Q584" s="42"/>
      <c r="R584" s="111">
        <v>0</v>
      </c>
      <c r="S584" s="105"/>
      <c r="T584" s="42"/>
      <c r="U584" s="116">
        <v>0</v>
      </c>
      <c r="V584" s="112"/>
      <c r="W584" s="42"/>
      <c r="X584" s="109">
        <v>0</v>
      </c>
      <c r="Y584" s="129"/>
      <c r="Z584" s="79">
        <v>0</v>
      </c>
    </row>
    <row r="585" spans="1:26" ht="27" customHeight="1">
      <c r="A585" s="38" t="s">
        <v>72</v>
      </c>
      <c r="B585" s="27">
        <v>581</v>
      </c>
      <c r="C585" s="26">
        <v>6</v>
      </c>
      <c r="D585" s="86">
        <v>8040005018126</v>
      </c>
      <c r="E585" s="38" t="s">
        <v>1157</v>
      </c>
      <c r="F585" s="31" t="s">
        <v>1158</v>
      </c>
      <c r="G585" s="141" t="s">
        <v>1419</v>
      </c>
      <c r="H585" s="15">
        <v>0</v>
      </c>
      <c r="I585" s="16">
        <v>0</v>
      </c>
      <c r="J585" s="14">
        <v>0</v>
      </c>
      <c r="K585" s="90" t="e">
        <f t="shared" si="19"/>
        <v>#DIV/0!</v>
      </c>
      <c r="L585" s="20">
        <v>1</v>
      </c>
      <c r="M585" s="58" t="e">
        <f t="shared" si="18"/>
        <v>#DIV/0!</v>
      </c>
      <c r="N585" s="17" t="s">
        <v>85</v>
      </c>
      <c r="O585" s="87"/>
      <c r="P585" s="112"/>
      <c r="Q585" s="42"/>
      <c r="R585" s="111">
        <v>0</v>
      </c>
      <c r="S585" s="105"/>
      <c r="T585" s="42"/>
      <c r="U585" s="116">
        <v>0</v>
      </c>
      <c r="V585" s="112"/>
      <c r="W585" s="42"/>
      <c r="X585" s="109">
        <v>0</v>
      </c>
      <c r="Y585" s="129"/>
      <c r="Z585" s="79">
        <v>0</v>
      </c>
    </row>
    <row r="586" spans="1:26" ht="27" customHeight="1">
      <c r="A586" s="38" t="s">
        <v>72</v>
      </c>
      <c r="B586" s="27">
        <v>582</v>
      </c>
      <c r="C586" s="26">
        <v>4</v>
      </c>
      <c r="D586" s="86">
        <v>3040001028422</v>
      </c>
      <c r="E586" s="38" t="s">
        <v>1159</v>
      </c>
      <c r="F586" s="31" t="s">
        <v>1160</v>
      </c>
      <c r="G586" s="14"/>
      <c r="H586" s="15"/>
      <c r="I586" s="16"/>
      <c r="J586" s="14"/>
      <c r="K586" s="90" t="e">
        <f t="shared" si="19"/>
        <v>#DIV/0!</v>
      </c>
      <c r="L586" s="20"/>
      <c r="M586" s="58" t="e">
        <f t="shared" si="18"/>
        <v>#DIV/0!</v>
      </c>
      <c r="N586" s="17"/>
      <c r="O586" s="25"/>
      <c r="P586" s="112"/>
      <c r="Q586" s="42"/>
      <c r="R586" s="111">
        <v>0</v>
      </c>
      <c r="S586" s="105"/>
      <c r="T586" s="42"/>
      <c r="U586" s="116">
        <v>0</v>
      </c>
      <c r="V586" s="112"/>
      <c r="W586" s="42"/>
      <c r="X586" s="109">
        <v>0</v>
      </c>
      <c r="Y586" s="129"/>
      <c r="Z586" s="79"/>
    </row>
    <row r="587" spans="1:26" ht="27" customHeight="1">
      <c r="A587" s="38" t="s">
        <v>72</v>
      </c>
      <c r="B587" s="27">
        <v>583</v>
      </c>
      <c r="C587" s="26">
        <v>4</v>
      </c>
      <c r="D587" s="86">
        <v>6040003025118</v>
      </c>
      <c r="E587" s="38" t="s">
        <v>1161</v>
      </c>
      <c r="F587" s="31" t="s">
        <v>1162</v>
      </c>
      <c r="G587" s="14">
        <v>20</v>
      </c>
      <c r="H587" s="15">
        <v>28500</v>
      </c>
      <c r="I587" s="16">
        <v>32</v>
      </c>
      <c r="J587" s="14">
        <v>22</v>
      </c>
      <c r="K587" s="90">
        <f t="shared" si="19"/>
        <v>1.5</v>
      </c>
      <c r="L587" s="20">
        <v>1</v>
      </c>
      <c r="M587" s="58">
        <f t="shared" si="18"/>
        <v>19000</v>
      </c>
      <c r="N587" s="17" t="s">
        <v>85</v>
      </c>
      <c r="O587" s="25"/>
      <c r="P587" s="112"/>
      <c r="Q587" s="42"/>
      <c r="R587" s="111">
        <v>0</v>
      </c>
      <c r="S587" s="105"/>
      <c r="T587" s="42"/>
      <c r="U587" s="116">
        <v>0</v>
      </c>
      <c r="V587" s="112"/>
      <c r="W587" s="42"/>
      <c r="X587" s="109">
        <v>0</v>
      </c>
      <c r="Y587" s="119" t="s">
        <v>85</v>
      </c>
      <c r="Z587" s="79">
        <v>0.01</v>
      </c>
    </row>
    <row r="588" spans="1:26" ht="26.4" customHeight="1">
      <c r="A588" s="38" t="s">
        <v>72</v>
      </c>
      <c r="B588" s="27">
        <v>584</v>
      </c>
      <c r="C588" s="26">
        <v>5</v>
      </c>
      <c r="D588" s="86">
        <v>3040005008296</v>
      </c>
      <c r="E588" s="38" t="s">
        <v>545</v>
      </c>
      <c r="F588" s="31" t="s">
        <v>644</v>
      </c>
      <c r="G588" s="14">
        <v>20</v>
      </c>
      <c r="H588" s="15">
        <v>6846108</v>
      </c>
      <c r="I588" s="16">
        <v>2873</v>
      </c>
      <c r="J588" s="14">
        <v>242</v>
      </c>
      <c r="K588" s="90">
        <f t="shared" ref="K588" si="20">ROUNDUP(I588/J588,1)</f>
        <v>11.9</v>
      </c>
      <c r="L588" s="20">
        <v>12</v>
      </c>
      <c r="M588" s="58">
        <f t="shared" si="18"/>
        <v>47941.932773109242</v>
      </c>
      <c r="N588" s="17"/>
      <c r="O588" s="25"/>
      <c r="P588" s="110"/>
      <c r="Q588" s="41"/>
      <c r="R588" s="111">
        <v>0</v>
      </c>
      <c r="S588" s="104"/>
      <c r="T588" s="41"/>
      <c r="U588" s="116">
        <v>0</v>
      </c>
      <c r="V588" s="110"/>
      <c r="W588" s="41"/>
      <c r="X588" s="109">
        <v>0</v>
      </c>
      <c r="Y588" s="120"/>
      <c r="Z588" s="79">
        <v>0</v>
      </c>
    </row>
    <row r="589" spans="1:26" ht="15" customHeight="1" thickBot="1">
      <c r="A589" t="s">
        <v>2</v>
      </c>
      <c r="B589" s="2"/>
      <c r="C589" s="18">
        <f>COUNTIF(C5:C588,1)</f>
        <v>4</v>
      </c>
      <c r="D589" s="94"/>
      <c r="E589" s="1"/>
      <c r="F589" s="2">
        <f>COUNTA(F5:F588)</f>
        <v>584</v>
      </c>
      <c r="G589" s="12">
        <f>SUM(G5:G588)</f>
        <v>12081</v>
      </c>
      <c r="H589" s="95">
        <f>SUM(H5:H588)</f>
        <v>2309070853.3499999</v>
      </c>
      <c r="I589" s="95">
        <f>SUM(I5:I588)</f>
        <v>2155987</v>
      </c>
      <c r="J589" s="101">
        <f>AVERAGEIF(J5:J588,"&gt;0")</f>
        <v>253.87654320987653</v>
      </c>
      <c r="K589" s="44">
        <f>ROUNDUP(I589/J590,1)</f>
        <v>8491.5</v>
      </c>
      <c r="L589" s="96">
        <f>AVERAGEIF(L5:L588,"&gt;0")</f>
        <v>11.470070422535212</v>
      </c>
      <c r="M589" s="97"/>
      <c r="N589" s="1"/>
      <c r="P589" s="121"/>
      <c r="Q589" s="121"/>
      <c r="R589" s="122"/>
      <c r="S589" s="121"/>
      <c r="T589" s="121"/>
      <c r="U589" s="122"/>
      <c r="V589" s="121"/>
      <c r="W589" s="121"/>
      <c r="X589" s="122"/>
      <c r="Y589" s="123"/>
      <c r="Z589" s="124"/>
    </row>
    <row r="590" spans="1:26" ht="15" customHeight="1" thickBot="1">
      <c r="A590" s="1"/>
      <c r="C590" s="18">
        <f>COUNTIF(C5:C588,2)</f>
        <v>150</v>
      </c>
      <c r="D590" s="94"/>
      <c r="E590" s="18"/>
      <c r="F590" s="2"/>
      <c r="G590" s="12"/>
      <c r="J590" s="98">
        <f>ROUND(J589,1)</f>
        <v>253.9</v>
      </c>
      <c r="L590" s="98">
        <f>ROUND(L589,1)</f>
        <v>11.5</v>
      </c>
      <c r="M590" s="99">
        <f>IF(AND(H589&gt;0,K589&gt;0,L590&gt;0),H589/K589/L590,0)</f>
        <v>23645.854072486811</v>
      </c>
      <c r="N590" s="1"/>
      <c r="P590" s="1">
        <f>COUNTA(P5:P588)</f>
        <v>107</v>
      </c>
      <c r="S590" s="1">
        <f>COUNTA(S5:S588)</f>
        <v>0</v>
      </c>
      <c r="V590" s="1">
        <f t="shared" ref="V590:Y590" si="21">COUNTA(V5:V588)</f>
        <v>1</v>
      </c>
      <c r="Y590" s="1">
        <f t="shared" si="21"/>
        <v>140</v>
      </c>
      <c r="Z590" s="124"/>
    </row>
    <row r="591" spans="1:26" ht="15" customHeight="1">
      <c r="A591" s="1"/>
      <c r="C591" s="18">
        <f>COUNTIF(C5:C588,3)</f>
        <v>5</v>
      </c>
      <c r="D591" s="94"/>
      <c r="E591" s="19"/>
      <c r="F591" s="19"/>
      <c r="G591" s="12">
        <f>COUNTA(G5:G588)</f>
        <v>569</v>
      </c>
      <c r="M591" s="3"/>
      <c r="N591" s="1"/>
      <c r="P591" s="121"/>
      <c r="Q591" s="121"/>
      <c r="R591" s="122"/>
      <c r="S591" s="121"/>
      <c r="T591" s="121"/>
      <c r="U591" s="122"/>
      <c r="V591" s="121"/>
      <c r="W591" s="121"/>
      <c r="X591" s="122"/>
      <c r="Y591" s="123"/>
      <c r="Z591" s="124"/>
    </row>
    <row r="592" spans="1:26" ht="15" customHeight="1">
      <c r="A592" s="1"/>
      <c r="C592" s="18">
        <f>COUNTIF(C5:C588,4)</f>
        <v>267</v>
      </c>
      <c r="D592" s="94"/>
      <c r="E592" s="19"/>
      <c r="F592" s="19"/>
      <c r="G592" s="12"/>
      <c r="M592" s="3">
        <f>COUNTIF(M5:M588,"&gt;=16185")</f>
        <v>357</v>
      </c>
      <c r="N592" s="1"/>
      <c r="P592" s="121"/>
      <c r="Q592" s="121"/>
      <c r="R592" s="122"/>
      <c r="S592" s="121"/>
      <c r="T592" s="121"/>
      <c r="U592" s="122"/>
      <c r="V592" s="121"/>
      <c r="W592" s="121"/>
      <c r="X592" s="122"/>
      <c r="Y592" s="123"/>
      <c r="Z592" s="124"/>
    </row>
    <row r="593" spans="1:27" ht="15" customHeight="1">
      <c r="A593" s="1"/>
      <c r="C593" s="18">
        <f>COUNTIF(C5:C588,5)</f>
        <v>119</v>
      </c>
      <c r="D593" s="94"/>
      <c r="E593" s="19"/>
      <c r="F593" s="19"/>
      <c r="G593" s="12"/>
      <c r="M593" s="3"/>
      <c r="N593" s="1"/>
      <c r="P593" s="121"/>
      <c r="Q593" s="121"/>
      <c r="R593" s="122"/>
      <c r="S593" s="121"/>
      <c r="T593" s="121"/>
      <c r="U593" s="122"/>
      <c r="V593" s="121"/>
      <c r="W593" s="121"/>
      <c r="X593" s="122"/>
      <c r="Y593" s="123"/>
      <c r="Z593" s="124"/>
    </row>
    <row r="594" spans="1:27" ht="15" customHeight="1">
      <c r="A594" s="1"/>
      <c r="C594" s="18">
        <f>COUNTIF(C5:C588,6)</f>
        <v>39</v>
      </c>
      <c r="D594" s="94"/>
      <c r="E594" s="19"/>
      <c r="F594" s="19"/>
      <c r="G594" s="12"/>
      <c r="M594" s="3"/>
      <c r="N594" s="1"/>
      <c r="P594" s="121"/>
      <c r="Q594" s="121"/>
      <c r="R594" s="122"/>
      <c r="S594" s="121"/>
      <c r="T594" s="121"/>
      <c r="U594" s="122"/>
      <c r="V594" s="121"/>
      <c r="W594" s="121"/>
      <c r="X594" s="122"/>
      <c r="Y594" s="123"/>
      <c r="Z594" s="124"/>
    </row>
    <row r="595" spans="1:27" ht="15" customHeight="1">
      <c r="A595" t="s">
        <v>55</v>
      </c>
      <c r="C595" s="18">
        <f>SUM(C589:C594)</f>
        <v>584</v>
      </c>
      <c r="D595" s="94"/>
      <c r="E595" s="18"/>
      <c r="F595" s="2"/>
      <c r="G595" s="12"/>
      <c r="M595" s="3"/>
      <c r="N595" s="1"/>
      <c r="P595" s="121"/>
      <c r="Q595" s="121"/>
      <c r="R595" s="122"/>
      <c r="S595" s="121"/>
      <c r="T595" s="121"/>
      <c r="U595" s="122"/>
      <c r="V595" s="121"/>
      <c r="W595" s="121"/>
      <c r="X595" s="122"/>
      <c r="Y595" s="123"/>
      <c r="Z595" s="124"/>
    </row>
    <row r="596" spans="1:27" ht="15" customHeight="1">
      <c r="A596" s="1"/>
      <c r="C596" s="18"/>
      <c r="D596" s="94"/>
      <c r="E596" s="19"/>
      <c r="F596" s="2"/>
      <c r="G596" s="12"/>
      <c r="M596" s="3"/>
      <c r="N596" s="1"/>
      <c r="O596" s="4"/>
      <c r="P596" s="121"/>
      <c r="Q596" s="121"/>
      <c r="R596" s="122"/>
      <c r="S596" s="121"/>
      <c r="T596" s="121"/>
      <c r="U596" s="122"/>
      <c r="V596" s="121"/>
      <c r="W596" s="121"/>
      <c r="X596" s="122"/>
      <c r="Y596" s="123"/>
      <c r="Z596" s="124"/>
    </row>
    <row r="597" spans="1:27" ht="15" customHeight="1">
      <c r="A597" s="1"/>
      <c r="C597" s="18"/>
      <c r="D597" s="94"/>
      <c r="E597" s="19"/>
      <c r="F597" s="2"/>
      <c r="G597" s="12"/>
      <c r="M597" s="3"/>
      <c r="N597" s="1"/>
      <c r="O597" s="4"/>
      <c r="P597" s="121"/>
      <c r="Q597" s="121"/>
      <c r="R597" s="122"/>
      <c r="S597" s="121"/>
      <c r="T597" s="121"/>
      <c r="U597" s="122"/>
      <c r="V597" s="121"/>
      <c r="W597" s="121"/>
      <c r="X597" s="122"/>
      <c r="Y597" s="123"/>
      <c r="Z597" s="124"/>
    </row>
    <row r="598" spans="1:27" ht="15" customHeight="1">
      <c r="A598" s="1"/>
      <c r="D598" s="88"/>
      <c r="E598" s="1"/>
      <c r="F598" s="2"/>
      <c r="G598" s="12"/>
      <c r="M598" s="3"/>
      <c r="N598" s="1"/>
      <c r="O598" s="4"/>
      <c r="P598" s="121"/>
      <c r="Q598" s="121"/>
      <c r="R598" s="122"/>
      <c r="S598" s="121"/>
      <c r="T598" s="121"/>
      <c r="U598" s="122"/>
      <c r="V598" s="121"/>
      <c r="W598" s="121"/>
      <c r="X598" s="122"/>
      <c r="Y598" s="123"/>
      <c r="Z598" s="124"/>
    </row>
    <row r="599" spans="1:27" ht="15" customHeight="1">
      <c r="A599" s="1"/>
      <c r="D599" s="88"/>
      <c r="E599" s="1"/>
      <c r="F599" s="2"/>
      <c r="G599" s="12"/>
      <c r="M599" s="3"/>
      <c r="N599" s="1"/>
      <c r="O599" s="4"/>
      <c r="P599" s="121"/>
      <c r="Q599" s="121"/>
      <c r="R599" s="122"/>
      <c r="S599" s="121"/>
      <c r="T599" s="121"/>
      <c r="U599" s="122"/>
      <c r="V599" s="121"/>
      <c r="W599" s="121"/>
      <c r="X599" s="122"/>
      <c r="Y599" s="123"/>
      <c r="Z599" s="124"/>
    </row>
    <row r="600" spans="1:27" ht="15" customHeight="1">
      <c r="A600" s="1"/>
      <c r="D600" s="88"/>
      <c r="E600" s="1"/>
      <c r="F600" s="2"/>
      <c r="G600" s="12"/>
      <c r="M600" s="3"/>
      <c r="N600" s="1"/>
      <c r="O600" s="4"/>
      <c r="P600" s="121"/>
      <c r="Q600" s="121"/>
      <c r="R600" s="122"/>
      <c r="S600" s="121"/>
      <c r="T600" s="121"/>
      <c r="U600" s="122"/>
      <c r="V600" s="121"/>
      <c r="W600" s="121"/>
      <c r="X600" s="122"/>
      <c r="Y600" s="123"/>
      <c r="Z600" s="124"/>
      <c r="AA600" s="48"/>
    </row>
    <row r="601" spans="1:27" ht="15" customHeight="1">
      <c r="A601" s="1"/>
      <c r="D601" s="88"/>
      <c r="E601" s="1"/>
      <c r="F601" s="2"/>
      <c r="G601" s="12"/>
      <c r="M601" s="3"/>
      <c r="N601" s="1"/>
      <c r="O601" s="4"/>
      <c r="P601" s="121"/>
      <c r="Q601" s="121"/>
      <c r="R601" s="122"/>
      <c r="S601" s="121"/>
      <c r="T601" s="121"/>
      <c r="U601" s="122"/>
      <c r="V601" s="121"/>
      <c r="W601" s="121"/>
      <c r="X601" s="122"/>
      <c r="Y601" s="123"/>
      <c r="Z601" s="124"/>
    </row>
    <row r="602" spans="1:27" ht="15" customHeight="1">
      <c r="A602" s="1"/>
      <c r="D602" s="88"/>
      <c r="E602" s="1"/>
      <c r="F602" s="2"/>
      <c r="G602" s="12"/>
      <c r="M602" s="3"/>
      <c r="N602" s="1"/>
      <c r="O602" s="4"/>
      <c r="P602" s="121"/>
      <c r="Q602" s="121"/>
      <c r="R602" s="122"/>
      <c r="S602" s="121"/>
      <c r="T602" s="121"/>
      <c r="U602" s="122"/>
      <c r="V602" s="121"/>
      <c r="W602" s="121"/>
      <c r="X602" s="122"/>
      <c r="Y602" s="123"/>
      <c r="Z602" s="124"/>
    </row>
    <row r="603" spans="1:27" ht="15" customHeight="1">
      <c r="A603" s="1"/>
      <c r="D603" s="88"/>
      <c r="E603" s="1"/>
      <c r="F603" s="2"/>
      <c r="G603" s="12"/>
      <c r="M603" s="3"/>
      <c r="N603" s="1"/>
      <c r="O603" s="4"/>
      <c r="P603" s="121"/>
      <c r="Q603" s="121"/>
      <c r="R603" s="122"/>
      <c r="S603" s="121"/>
      <c r="T603" s="121"/>
      <c r="U603" s="122"/>
      <c r="V603" s="121"/>
      <c r="W603" s="121"/>
      <c r="X603" s="122"/>
      <c r="Y603" s="123"/>
      <c r="Z603" s="124"/>
    </row>
    <row r="604" spans="1:27" ht="15" customHeight="1">
      <c r="A604" s="1"/>
      <c r="D604" s="88"/>
      <c r="E604" s="1"/>
      <c r="F604" s="2"/>
      <c r="G604" s="12"/>
      <c r="M604" s="3"/>
      <c r="N604" s="1"/>
      <c r="O604" s="4"/>
      <c r="P604" s="121"/>
      <c r="Q604" s="121"/>
      <c r="R604" s="122"/>
      <c r="S604" s="121"/>
      <c r="T604" s="121"/>
      <c r="U604" s="122"/>
      <c r="V604" s="121"/>
      <c r="W604" s="121"/>
      <c r="X604" s="122"/>
      <c r="Y604" s="123"/>
      <c r="Z604" s="124"/>
    </row>
    <row r="605" spans="1:27" ht="15" customHeight="1">
      <c r="A605" s="1"/>
      <c r="D605" s="88"/>
      <c r="E605" s="1"/>
      <c r="F605" s="2"/>
      <c r="G605" s="12"/>
      <c r="M605" s="3"/>
      <c r="N605" s="1"/>
      <c r="O605" s="4"/>
      <c r="P605" s="1"/>
    </row>
    <row r="606" spans="1:27" ht="15" customHeight="1">
      <c r="A606" s="1"/>
      <c r="D606" s="88"/>
      <c r="E606" s="1"/>
      <c r="F606" s="2"/>
      <c r="G606" s="12"/>
      <c r="M606" s="3"/>
      <c r="N606" s="1"/>
      <c r="O606" s="4"/>
      <c r="P606" s="1"/>
    </row>
    <row r="607" spans="1:27" ht="15" customHeight="1">
      <c r="A607" s="1"/>
      <c r="D607" s="88"/>
      <c r="E607" s="1"/>
      <c r="F607" s="2"/>
      <c r="G607" s="12"/>
      <c r="M607" s="3"/>
      <c r="N607" s="1"/>
      <c r="O607" s="4"/>
      <c r="P607" s="1"/>
    </row>
    <row r="608" spans="1:27" ht="15" customHeight="1">
      <c r="A608" s="1"/>
      <c r="D608" s="88"/>
      <c r="E608" s="1"/>
      <c r="F608" s="2"/>
      <c r="G608" s="12"/>
      <c r="M608" s="3"/>
      <c r="N608" s="1"/>
      <c r="O608" s="4"/>
      <c r="P608" s="1"/>
    </row>
    <row r="609" spans="1:16" ht="15" customHeight="1">
      <c r="A609" s="1"/>
      <c r="D609" s="88"/>
      <c r="E609" s="1"/>
      <c r="F609" s="2"/>
      <c r="G609" s="12"/>
      <c r="M609" s="3"/>
      <c r="N609" s="1"/>
      <c r="O609" s="4"/>
      <c r="P609" s="1"/>
    </row>
    <row r="610" spans="1:16" ht="15" customHeight="1">
      <c r="A610" s="1"/>
      <c r="D610" s="88"/>
      <c r="E610" s="1"/>
      <c r="F610" s="2"/>
      <c r="G610" s="12"/>
      <c r="M610" s="3"/>
      <c r="N610" s="1"/>
      <c r="O610" s="4"/>
      <c r="P610" s="1"/>
    </row>
    <row r="611" spans="1:16" ht="15" customHeight="1">
      <c r="A611" s="1"/>
      <c r="D611" s="88"/>
      <c r="E611" s="1"/>
      <c r="F611" s="2"/>
      <c r="G611" s="12"/>
      <c r="M611" s="3"/>
      <c r="N611" s="1"/>
      <c r="O611" s="4"/>
      <c r="P611" s="1"/>
    </row>
    <row r="612" spans="1:16" ht="15" customHeight="1">
      <c r="A612" s="1"/>
      <c r="D612" s="88"/>
      <c r="E612" s="1"/>
      <c r="F612" s="2"/>
      <c r="G612" s="12"/>
      <c r="M612" s="3"/>
      <c r="N612" s="1"/>
      <c r="O612" s="4"/>
      <c r="P612" s="1"/>
    </row>
    <row r="613" spans="1:16" ht="15" customHeight="1">
      <c r="A613" s="1"/>
      <c r="D613" s="88"/>
      <c r="E613" s="1"/>
      <c r="F613" s="2"/>
      <c r="G613" s="12"/>
      <c r="M613" s="3"/>
      <c r="N613" s="1"/>
      <c r="O613" s="4"/>
      <c r="P613" s="1"/>
    </row>
    <row r="614" spans="1:16" ht="15" customHeight="1">
      <c r="A614" s="1"/>
      <c r="D614" s="88"/>
      <c r="E614" s="1"/>
      <c r="F614" s="2"/>
      <c r="G614" s="12"/>
      <c r="M614" s="3"/>
      <c r="N614" s="1"/>
      <c r="O614" s="4"/>
      <c r="P614" s="1"/>
    </row>
    <row r="615" spans="1:16" ht="15" customHeight="1">
      <c r="A615" s="1"/>
      <c r="D615" s="88"/>
      <c r="E615" s="1"/>
      <c r="F615" s="2"/>
      <c r="G615" s="12"/>
      <c r="M615" s="3"/>
      <c r="N615" s="1"/>
      <c r="O615" s="4"/>
      <c r="P615" s="1"/>
    </row>
    <row r="616" spans="1:16" ht="15" customHeight="1">
      <c r="A616" s="1"/>
      <c r="D616" s="88"/>
      <c r="E616" s="1"/>
      <c r="F616" s="2"/>
      <c r="G616" s="12"/>
      <c r="M616" s="3"/>
      <c r="N616" s="1"/>
      <c r="O616" s="4"/>
      <c r="P616" s="1"/>
    </row>
    <row r="617" spans="1:16" ht="15" customHeight="1">
      <c r="A617" s="1"/>
      <c r="D617" s="88"/>
      <c r="E617" s="1"/>
      <c r="F617" s="2"/>
      <c r="G617" s="12"/>
      <c r="M617" s="3"/>
      <c r="N617" s="1"/>
      <c r="O617" s="4"/>
      <c r="P617" s="1"/>
    </row>
    <row r="618" spans="1:16" ht="15" customHeight="1">
      <c r="A618" s="1"/>
      <c r="D618" s="88"/>
      <c r="E618" s="1"/>
      <c r="F618" s="2"/>
      <c r="G618" s="12"/>
      <c r="M618" s="3"/>
      <c r="N618" s="1"/>
      <c r="O618" s="4"/>
      <c r="P618" s="1"/>
    </row>
    <row r="619" spans="1:16" ht="15" customHeight="1">
      <c r="A619" s="1"/>
      <c r="D619" s="88"/>
      <c r="E619" s="1"/>
      <c r="F619" s="2"/>
      <c r="G619" s="12"/>
      <c r="M619" s="3"/>
      <c r="N619" s="1"/>
      <c r="O619" s="4"/>
      <c r="P619" s="1"/>
    </row>
    <row r="620" spans="1:16" ht="15" customHeight="1">
      <c r="A620" s="1"/>
      <c r="D620" s="88"/>
      <c r="E620" s="1"/>
      <c r="F620" s="2"/>
      <c r="G620" s="12"/>
      <c r="M620" s="3"/>
      <c r="N620" s="1"/>
      <c r="O620" s="4"/>
      <c r="P620" s="1"/>
    </row>
    <row r="621" spans="1:16" ht="15" customHeight="1">
      <c r="A621" s="1"/>
      <c r="D621" s="88"/>
      <c r="E621" s="1"/>
      <c r="F621" s="2"/>
      <c r="G621" s="12"/>
      <c r="M621" s="3"/>
      <c r="N621" s="1"/>
      <c r="O621" s="4"/>
      <c r="P621" s="1"/>
    </row>
    <row r="622" spans="1:16" ht="15" customHeight="1">
      <c r="A622" s="1"/>
      <c r="D622" s="88"/>
      <c r="E622" s="1"/>
      <c r="F622" s="2"/>
      <c r="G622" s="12"/>
      <c r="M622" s="3"/>
      <c r="N622" s="1"/>
      <c r="O622" s="4"/>
      <c r="P622" s="1"/>
    </row>
    <row r="623" spans="1:16" ht="15" customHeight="1">
      <c r="A623" s="1"/>
      <c r="D623" s="88"/>
      <c r="E623" s="1"/>
      <c r="F623" s="2"/>
      <c r="G623" s="12"/>
      <c r="M623" s="3"/>
      <c r="N623" s="1"/>
      <c r="O623" s="4"/>
      <c r="P623" s="1"/>
    </row>
    <row r="624" spans="1:16" ht="15" customHeight="1">
      <c r="A624" s="1"/>
      <c r="D624" s="88"/>
      <c r="E624" s="1"/>
      <c r="F624" s="2"/>
      <c r="G624" s="12"/>
      <c r="M624" s="3"/>
      <c r="N624" s="1"/>
      <c r="O624" s="4"/>
      <c r="P624" s="1"/>
    </row>
    <row r="625" spans="1:27" ht="15" customHeight="1">
      <c r="A625" s="1"/>
      <c r="D625" s="88"/>
      <c r="E625" s="1"/>
      <c r="F625" s="2"/>
      <c r="G625" s="12"/>
      <c r="M625" s="3"/>
      <c r="N625" s="1"/>
      <c r="O625" s="4"/>
      <c r="P625" s="1"/>
    </row>
    <row r="626" spans="1:27" ht="15" customHeight="1">
      <c r="A626" s="1"/>
      <c r="D626" s="88"/>
      <c r="E626" s="1"/>
      <c r="F626" s="2"/>
      <c r="G626" s="12"/>
      <c r="M626" s="3"/>
      <c r="N626" s="1"/>
      <c r="O626" s="4"/>
      <c r="P626" s="1"/>
    </row>
    <row r="627" spans="1:27" ht="15" customHeight="1">
      <c r="A627" s="1"/>
      <c r="D627" s="88"/>
      <c r="E627" s="1"/>
      <c r="F627" s="2"/>
      <c r="G627" s="12"/>
      <c r="M627" s="3"/>
      <c r="N627" s="1"/>
      <c r="O627" s="4"/>
      <c r="P627" s="1"/>
    </row>
    <row r="628" spans="1:27" ht="15" customHeight="1">
      <c r="A628" s="1"/>
      <c r="D628" s="88"/>
      <c r="E628" s="1"/>
      <c r="F628" s="2"/>
      <c r="G628" s="12"/>
      <c r="M628" s="3"/>
      <c r="N628" s="1"/>
      <c r="O628" s="4"/>
      <c r="P628" s="1"/>
    </row>
    <row r="629" spans="1:27" ht="15" customHeight="1">
      <c r="A629" s="1"/>
      <c r="D629" s="88"/>
      <c r="E629" s="1"/>
      <c r="F629" s="2"/>
      <c r="G629" s="12"/>
      <c r="M629" s="3"/>
      <c r="N629" s="1"/>
      <c r="O629" s="4"/>
      <c r="P629" s="1"/>
    </row>
    <row r="630" spans="1:27" ht="15" customHeight="1">
      <c r="A630" s="1"/>
      <c r="D630" s="88"/>
      <c r="E630" s="1"/>
      <c r="F630" s="2"/>
      <c r="G630" s="12"/>
      <c r="M630" s="3"/>
      <c r="N630" s="1"/>
      <c r="O630" s="4"/>
      <c r="P630" s="1"/>
    </row>
    <row r="631" spans="1:27" ht="15" customHeight="1">
      <c r="A631" s="1"/>
      <c r="D631" s="88"/>
      <c r="E631" s="1"/>
      <c r="F631" s="2"/>
      <c r="G631" s="12"/>
      <c r="M631" s="3"/>
      <c r="N631" s="1"/>
      <c r="O631" s="4"/>
      <c r="P631" s="1"/>
    </row>
    <row r="632" spans="1:27" ht="15" customHeight="1">
      <c r="A632" s="1"/>
      <c r="D632" s="88"/>
      <c r="E632" s="1"/>
      <c r="F632" s="2"/>
      <c r="G632" s="12"/>
      <c r="M632" s="3"/>
      <c r="N632" s="1"/>
      <c r="O632" s="4"/>
      <c r="P632" s="1"/>
    </row>
    <row r="633" spans="1:27" ht="15" customHeight="1">
      <c r="A633" s="1"/>
      <c r="D633" s="88"/>
      <c r="E633" s="1"/>
      <c r="F633" s="2"/>
      <c r="G633" s="12"/>
      <c r="M633" s="3"/>
      <c r="N633" s="1"/>
      <c r="O633" s="4"/>
      <c r="P633" s="1"/>
    </row>
    <row r="634" spans="1:27" ht="15" customHeight="1">
      <c r="A634" s="1"/>
      <c r="D634" s="88"/>
      <c r="E634" s="1"/>
      <c r="F634" s="2"/>
      <c r="G634" s="12"/>
      <c r="M634" s="3"/>
      <c r="N634" s="1"/>
      <c r="O634" s="4"/>
      <c r="P634" s="1"/>
      <c r="AA634" s="49"/>
    </row>
    <row r="635" spans="1:27" ht="15" customHeight="1">
      <c r="A635" s="1"/>
      <c r="D635" s="88"/>
      <c r="E635" s="1"/>
      <c r="F635" s="2"/>
      <c r="G635" s="12"/>
      <c r="M635" s="3"/>
      <c r="N635" s="1"/>
      <c r="O635" s="4"/>
      <c r="P635" s="1"/>
    </row>
    <row r="636" spans="1:27" ht="15" customHeight="1">
      <c r="A636" s="1"/>
      <c r="D636" s="88"/>
      <c r="E636" s="1"/>
      <c r="F636" s="2"/>
      <c r="G636" s="12"/>
      <c r="M636" s="3"/>
      <c r="N636" s="1"/>
      <c r="O636" s="4"/>
      <c r="P636" s="1"/>
    </row>
    <row r="637" spans="1:27" ht="15" customHeight="1">
      <c r="A637" s="1"/>
      <c r="D637" s="88"/>
      <c r="E637" s="1"/>
      <c r="F637" s="2"/>
      <c r="G637" s="12"/>
      <c r="M637" s="3"/>
      <c r="N637" s="1"/>
      <c r="O637" s="4"/>
      <c r="P637" s="1"/>
    </row>
    <row r="638" spans="1:27" ht="15" customHeight="1">
      <c r="A638" s="1"/>
      <c r="D638" s="88"/>
      <c r="E638" s="1"/>
      <c r="F638" s="2"/>
      <c r="G638" s="12"/>
      <c r="M638" s="3"/>
      <c r="N638" s="1"/>
      <c r="O638" s="4"/>
      <c r="P638" s="1"/>
    </row>
    <row r="639" spans="1:27" ht="15" customHeight="1">
      <c r="A639" s="1"/>
      <c r="D639" s="88"/>
      <c r="E639" s="1"/>
      <c r="F639" s="2"/>
      <c r="G639" s="12"/>
      <c r="M639" s="3"/>
      <c r="N639" s="1"/>
      <c r="O639" s="4"/>
      <c r="P639" s="1"/>
    </row>
    <row r="640" spans="1:27" ht="15" customHeight="1">
      <c r="A640" s="1"/>
      <c r="D640" s="88"/>
      <c r="E640" s="1"/>
      <c r="F640" s="2"/>
      <c r="G640" s="12"/>
      <c r="M640" s="3"/>
      <c r="N640" s="1"/>
      <c r="O640" s="4"/>
      <c r="P640" s="1"/>
    </row>
    <row r="641" spans="1:16" ht="15" customHeight="1">
      <c r="A641" s="1"/>
      <c r="D641" s="88"/>
      <c r="E641" s="1"/>
      <c r="F641" s="2"/>
      <c r="G641" s="12"/>
      <c r="M641" s="3"/>
      <c r="N641" s="1"/>
      <c r="O641" s="4"/>
      <c r="P641" s="1"/>
    </row>
    <row r="642" spans="1:16" ht="15" customHeight="1">
      <c r="A642" s="1"/>
      <c r="D642" s="88"/>
      <c r="E642" s="1"/>
      <c r="F642" s="2"/>
      <c r="G642" s="12"/>
      <c r="M642" s="3"/>
      <c r="N642" s="1"/>
      <c r="O642" s="4"/>
      <c r="P642" s="1"/>
    </row>
    <row r="643" spans="1:16" ht="15" customHeight="1">
      <c r="A643" s="1"/>
      <c r="D643" s="88"/>
      <c r="E643" s="1"/>
      <c r="F643" s="2"/>
      <c r="G643" s="12"/>
      <c r="M643" s="3"/>
      <c r="N643" s="1"/>
      <c r="O643" s="4"/>
      <c r="P643" s="1"/>
    </row>
    <row r="644" spans="1:16" ht="15" customHeight="1">
      <c r="A644" s="1"/>
      <c r="D644" s="88"/>
      <c r="E644" s="1"/>
      <c r="F644" s="2"/>
      <c r="G644" s="12"/>
      <c r="M644" s="3"/>
      <c r="N644" s="1"/>
      <c r="O644" s="4"/>
      <c r="P644" s="1"/>
    </row>
    <row r="645" spans="1:16" ht="15" customHeight="1">
      <c r="A645" s="1"/>
      <c r="D645" s="88"/>
      <c r="E645" s="1"/>
      <c r="F645" s="2"/>
      <c r="G645" s="12"/>
      <c r="M645" s="3"/>
      <c r="N645" s="1"/>
      <c r="O645" s="4"/>
      <c r="P645" s="1"/>
    </row>
    <row r="646" spans="1:16" ht="15" customHeight="1">
      <c r="A646" s="1"/>
      <c r="D646" s="88"/>
      <c r="E646" s="1"/>
      <c r="F646" s="2"/>
      <c r="G646" s="12"/>
      <c r="M646" s="3"/>
      <c r="N646" s="1"/>
      <c r="O646" s="4"/>
      <c r="P646" s="1"/>
    </row>
    <row r="647" spans="1:16" ht="15" customHeight="1">
      <c r="A647" s="1"/>
      <c r="D647" s="88"/>
      <c r="E647" s="1"/>
      <c r="F647" s="2"/>
      <c r="G647" s="12"/>
      <c r="M647" s="3"/>
      <c r="N647" s="1"/>
      <c r="O647" s="4"/>
      <c r="P647" s="1"/>
    </row>
    <row r="648" spans="1:16" ht="15" customHeight="1">
      <c r="A648" s="1"/>
      <c r="D648" s="88"/>
      <c r="E648" s="1"/>
      <c r="F648" s="2"/>
      <c r="G648" s="12"/>
      <c r="M648" s="3"/>
      <c r="N648" s="1"/>
      <c r="O648" s="4"/>
      <c r="P648" s="1"/>
    </row>
    <row r="649" spans="1:16" ht="15" customHeight="1">
      <c r="A649" s="1"/>
      <c r="D649" s="88"/>
      <c r="E649" s="1"/>
      <c r="F649" s="2"/>
      <c r="G649" s="12"/>
      <c r="M649" s="3"/>
      <c r="N649" s="1"/>
      <c r="O649" s="4"/>
      <c r="P649" s="1"/>
    </row>
    <row r="650" spans="1:16" ht="15" customHeight="1">
      <c r="A650" s="1"/>
      <c r="D650" s="88"/>
      <c r="E650" s="1"/>
      <c r="F650" s="2"/>
      <c r="G650" s="12"/>
      <c r="M650" s="3"/>
      <c r="N650" s="1"/>
      <c r="O650" s="4"/>
      <c r="P650" s="1"/>
    </row>
    <row r="651" spans="1:16" ht="15" customHeight="1">
      <c r="A651" s="1"/>
      <c r="D651" s="88"/>
      <c r="E651" s="1"/>
      <c r="F651" s="2"/>
      <c r="G651" s="12"/>
      <c r="M651" s="3"/>
      <c r="N651" s="1"/>
      <c r="O651" s="4"/>
      <c r="P651" s="1"/>
    </row>
    <row r="652" spans="1:16" ht="15" customHeight="1">
      <c r="A652" s="1"/>
      <c r="D652" s="88"/>
      <c r="E652" s="1"/>
      <c r="F652" s="2"/>
      <c r="G652" s="12"/>
      <c r="M652" s="3"/>
      <c r="N652" s="1"/>
      <c r="O652" s="4"/>
      <c r="P652" s="1"/>
    </row>
    <row r="653" spans="1:16" ht="15" customHeight="1">
      <c r="A653" s="1"/>
      <c r="D653" s="88"/>
      <c r="E653" s="1"/>
      <c r="F653" s="2"/>
      <c r="G653" s="12"/>
      <c r="M653" s="3"/>
      <c r="N653" s="1"/>
      <c r="O653" s="4"/>
      <c r="P653" s="1"/>
    </row>
    <row r="654" spans="1:16" ht="15" customHeight="1">
      <c r="A654" s="1"/>
      <c r="D654" s="88"/>
      <c r="E654" s="1"/>
      <c r="F654" s="2"/>
      <c r="G654" s="12"/>
      <c r="M654" s="3"/>
      <c r="N654" s="1"/>
      <c r="O654" s="4"/>
      <c r="P654" s="1"/>
    </row>
    <row r="655" spans="1:16" ht="15" customHeight="1">
      <c r="A655" s="1"/>
      <c r="D655" s="88"/>
      <c r="E655" s="1"/>
      <c r="F655" s="2"/>
      <c r="G655" s="12"/>
      <c r="M655" s="3"/>
      <c r="N655" s="1"/>
      <c r="O655" s="4"/>
      <c r="P655" s="1"/>
    </row>
    <row r="656" spans="1:16" ht="15" customHeight="1">
      <c r="A656" s="1"/>
      <c r="D656" s="88"/>
      <c r="E656" s="1"/>
      <c r="F656" s="2"/>
      <c r="G656" s="12"/>
      <c r="M656" s="3"/>
      <c r="N656" s="1"/>
      <c r="O656" s="4"/>
      <c r="P656" s="1"/>
    </row>
    <row r="657" spans="1:16" ht="15" customHeight="1">
      <c r="A657" s="1"/>
      <c r="D657" s="88"/>
      <c r="E657" s="1"/>
      <c r="F657" s="2"/>
      <c r="G657" s="12"/>
      <c r="M657" s="3"/>
      <c r="N657" s="1"/>
      <c r="O657" s="4"/>
      <c r="P657" s="1"/>
    </row>
    <row r="658" spans="1:16" ht="15" customHeight="1">
      <c r="A658" s="1"/>
      <c r="D658" s="88"/>
      <c r="E658" s="1"/>
      <c r="F658" s="2"/>
      <c r="G658" s="12"/>
      <c r="M658" s="3"/>
      <c r="N658" s="1"/>
      <c r="O658" s="4"/>
      <c r="P658" s="1"/>
    </row>
    <row r="659" spans="1:16" ht="15" customHeight="1">
      <c r="A659" s="1"/>
      <c r="D659" s="88"/>
      <c r="E659" s="1"/>
      <c r="F659" s="2"/>
      <c r="G659" s="12"/>
      <c r="M659" s="3"/>
      <c r="N659" s="1"/>
      <c r="O659" s="4"/>
      <c r="P659" s="1"/>
    </row>
    <row r="660" spans="1:16" ht="15" customHeight="1">
      <c r="A660" s="1"/>
      <c r="D660" s="88"/>
      <c r="E660" s="1"/>
      <c r="F660" s="2"/>
      <c r="G660" s="12"/>
      <c r="M660" s="3"/>
      <c r="N660" s="1"/>
      <c r="O660" s="4"/>
      <c r="P660" s="1"/>
    </row>
    <row r="661" spans="1:16" ht="15" customHeight="1">
      <c r="A661" s="1"/>
      <c r="D661" s="88"/>
      <c r="E661" s="1"/>
      <c r="F661" s="2"/>
      <c r="G661" s="12"/>
      <c r="M661" s="3"/>
      <c r="N661" s="1"/>
      <c r="O661" s="4"/>
      <c r="P661" s="1"/>
    </row>
    <row r="662" spans="1:16" ht="15" customHeight="1">
      <c r="A662" s="1"/>
      <c r="D662" s="88"/>
      <c r="E662" s="1"/>
      <c r="F662" s="2"/>
      <c r="G662" s="12"/>
      <c r="M662" s="3"/>
      <c r="N662" s="1"/>
      <c r="O662" s="4"/>
      <c r="P662" s="1"/>
    </row>
    <row r="663" spans="1:16" ht="15" customHeight="1">
      <c r="A663" s="1"/>
      <c r="D663" s="88"/>
      <c r="E663" s="1"/>
      <c r="F663" s="2"/>
      <c r="G663" s="12"/>
      <c r="M663" s="3"/>
      <c r="N663" s="1"/>
      <c r="O663" s="4"/>
      <c r="P663" s="1"/>
    </row>
    <row r="664" spans="1:16" ht="15" customHeight="1">
      <c r="A664" s="1"/>
      <c r="D664" s="88"/>
      <c r="E664" s="1"/>
      <c r="F664" s="2"/>
      <c r="G664" s="12"/>
      <c r="M664" s="3"/>
      <c r="N664" s="1"/>
      <c r="O664" s="4"/>
      <c r="P664" s="1"/>
    </row>
    <row r="665" spans="1:16" ht="15" customHeight="1">
      <c r="A665" s="1"/>
      <c r="D665" s="88"/>
      <c r="E665" s="1"/>
      <c r="F665" s="2"/>
      <c r="G665" s="12"/>
      <c r="M665" s="3"/>
      <c r="N665" s="1"/>
      <c r="O665" s="4"/>
      <c r="P665" s="1"/>
    </row>
    <row r="666" spans="1:16" ht="15" customHeight="1">
      <c r="A666" s="1"/>
      <c r="D666" s="88"/>
      <c r="E666" s="1"/>
      <c r="F666" s="2"/>
      <c r="G666" s="12"/>
      <c r="M666" s="3"/>
      <c r="N666" s="1"/>
      <c r="O666" s="4"/>
      <c r="P666" s="1"/>
    </row>
    <row r="667" spans="1:16" ht="15" customHeight="1">
      <c r="A667" s="1"/>
      <c r="D667" s="88"/>
      <c r="E667" s="1"/>
      <c r="F667" s="2"/>
      <c r="G667" s="12"/>
      <c r="M667" s="3"/>
      <c r="N667" s="1"/>
      <c r="O667" s="4"/>
      <c r="P667" s="1"/>
    </row>
    <row r="668" spans="1:16" ht="15" customHeight="1">
      <c r="A668" s="1"/>
      <c r="D668" s="88"/>
      <c r="E668" s="1"/>
      <c r="F668" s="2"/>
      <c r="G668" s="12"/>
      <c r="M668" s="3"/>
      <c r="N668" s="1"/>
      <c r="O668" s="4"/>
      <c r="P668" s="1"/>
    </row>
    <row r="669" spans="1:16" ht="15" customHeight="1">
      <c r="A669" s="1"/>
      <c r="D669" s="88"/>
      <c r="E669" s="1"/>
      <c r="F669" s="2"/>
      <c r="G669" s="12"/>
      <c r="M669" s="3"/>
      <c r="N669" s="1"/>
      <c r="O669" s="4"/>
      <c r="P669" s="1"/>
    </row>
    <row r="670" spans="1:16" ht="15" customHeight="1">
      <c r="A670" s="1"/>
      <c r="D670" s="88"/>
      <c r="E670" s="1"/>
      <c r="F670" s="2"/>
      <c r="G670" s="12"/>
      <c r="M670" s="3"/>
      <c r="N670" s="1"/>
      <c r="O670" s="4"/>
      <c r="P670" s="1"/>
    </row>
    <row r="671" spans="1:16" ht="15" customHeight="1">
      <c r="A671" s="1"/>
      <c r="D671" s="88"/>
      <c r="E671" s="1"/>
      <c r="F671" s="2"/>
      <c r="G671" s="12"/>
      <c r="M671" s="3"/>
      <c r="N671" s="1"/>
      <c r="O671" s="4"/>
      <c r="P671" s="1"/>
    </row>
    <row r="672" spans="1:16" ht="15" customHeight="1">
      <c r="A672" s="1"/>
      <c r="D672" s="88"/>
      <c r="E672" s="1"/>
      <c r="F672" s="2"/>
      <c r="G672" s="12"/>
      <c r="M672" s="3"/>
      <c r="N672" s="1"/>
      <c r="O672" s="4"/>
      <c r="P672" s="1"/>
    </row>
    <row r="673" spans="1:16" ht="15" customHeight="1">
      <c r="A673" s="1"/>
      <c r="D673" s="88"/>
      <c r="E673" s="1"/>
      <c r="F673" s="2"/>
      <c r="G673" s="12"/>
      <c r="M673" s="3"/>
      <c r="N673" s="1"/>
      <c r="O673" s="4"/>
      <c r="P673" s="1"/>
    </row>
    <row r="674" spans="1:16" ht="15" customHeight="1">
      <c r="A674" s="1"/>
      <c r="D674" s="88"/>
      <c r="E674" s="1"/>
      <c r="F674" s="2"/>
      <c r="G674" s="12"/>
      <c r="M674" s="3"/>
      <c r="N674" s="1"/>
      <c r="O674" s="4"/>
      <c r="P674" s="1"/>
    </row>
    <row r="675" spans="1:16" ht="15" customHeight="1">
      <c r="A675" s="1"/>
      <c r="D675" s="88"/>
      <c r="E675" s="1"/>
      <c r="F675" s="2"/>
      <c r="G675" s="12"/>
      <c r="M675" s="3"/>
      <c r="N675" s="1"/>
      <c r="O675" s="4"/>
      <c r="P675" s="1"/>
    </row>
    <row r="676" spans="1:16" ht="15" customHeight="1">
      <c r="A676" s="1"/>
      <c r="D676" s="88"/>
      <c r="E676" s="1"/>
      <c r="F676" s="2"/>
      <c r="G676" s="12"/>
      <c r="M676" s="3"/>
      <c r="N676" s="1"/>
      <c r="O676" s="4"/>
      <c r="P676" s="1"/>
    </row>
    <row r="677" spans="1:16" ht="15" customHeight="1">
      <c r="A677" s="1"/>
      <c r="D677" s="88"/>
      <c r="E677" s="1"/>
      <c r="F677" s="2"/>
      <c r="G677" s="12"/>
      <c r="M677" s="3"/>
      <c r="N677" s="1"/>
      <c r="O677" s="4"/>
      <c r="P677" s="1"/>
    </row>
    <row r="678" spans="1:16" ht="15" customHeight="1">
      <c r="A678" s="1"/>
      <c r="D678" s="88"/>
      <c r="E678" s="1"/>
      <c r="F678" s="2"/>
      <c r="G678" s="12"/>
      <c r="M678" s="3"/>
      <c r="N678" s="1"/>
      <c r="O678" s="4"/>
      <c r="P678" s="1"/>
    </row>
    <row r="679" spans="1:16" ht="15" customHeight="1">
      <c r="A679" s="1"/>
      <c r="D679" s="88"/>
      <c r="E679" s="1"/>
      <c r="F679" s="2"/>
      <c r="G679" s="12"/>
      <c r="M679" s="3"/>
      <c r="N679" s="1"/>
      <c r="O679" s="4"/>
      <c r="P679" s="1"/>
    </row>
    <row r="680" spans="1:16" ht="15" customHeight="1">
      <c r="A680" s="1"/>
      <c r="D680" s="88"/>
      <c r="E680" s="1"/>
      <c r="F680" s="2"/>
      <c r="G680" s="12"/>
      <c r="M680" s="3"/>
      <c r="N680" s="1"/>
      <c r="O680" s="4"/>
      <c r="P680" s="1"/>
    </row>
    <row r="681" spans="1:16" ht="15" customHeight="1">
      <c r="A681" s="1"/>
      <c r="D681" s="88"/>
      <c r="E681" s="1"/>
      <c r="F681" s="2"/>
      <c r="G681" s="12"/>
      <c r="M681" s="3"/>
      <c r="N681" s="1"/>
      <c r="O681" s="4"/>
      <c r="P681" s="1"/>
    </row>
    <row r="682" spans="1:16" ht="15" customHeight="1">
      <c r="A682" s="1"/>
      <c r="D682" s="88"/>
      <c r="E682" s="1"/>
      <c r="F682" s="2"/>
      <c r="G682" s="12"/>
      <c r="M682" s="3"/>
      <c r="N682" s="1"/>
      <c r="O682" s="4"/>
      <c r="P682" s="1"/>
    </row>
    <row r="683" spans="1:16" ht="15" customHeight="1">
      <c r="A683" s="1"/>
      <c r="D683" s="88"/>
      <c r="E683" s="1"/>
      <c r="F683" s="2"/>
      <c r="G683" s="12"/>
      <c r="M683" s="3"/>
      <c r="N683" s="1"/>
      <c r="O683" s="4"/>
      <c r="P683" s="1"/>
    </row>
    <row r="684" spans="1:16" ht="15" customHeight="1">
      <c r="A684" s="1"/>
      <c r="D684" s="88"/>
      <c r="E684" s="1"/>
      <c r="F684" s="2"/>
      <c r="G684" s="12"/>
      <c r="M684" s="3"/>
      <c r="N684" s="1"/>
      <c r="O684" s="4"/>
      <c r="P684" s="1"/>
    </row>
    <row r="685" spans="1:16" ht="15" customHeight="1">
      <c r="A685" s="1"/>
      <c r="D685" s="88"/>
      <c r="E685" s="1"/>
      <c r="F685" s="2"/>
      <c r="G685" s="12"/>
      <c r="M685" s="3"/>
      <c r="N685" s="1"/>
      <c r="O685" s="4"/>
      <c r="P685" s="1"/>
    </row>
    <row r="686" spans="1:16" ht="15" customHeight="1">
      <c r="A686" s="1"/>
      <c r="D686" s="88"/>
      <c r="E686" s="1"/>
      <c r="F686" s="2"/>
      <c r="G686" s="12"/>
      <c r="M686" s="3"/>
      <c r="N686" s="1"/>
      <c r="O686" s="4"/>
      <c r="P686" s="1"/>
    </row>
    <row r="687" spans="1:16" ht="15" customHeight="1">
      <c r="A687" s="1"/>
      <c r="D687" s="88"/>
      <c r="E687" s="1"/>
      <c r="F687" s="2"/>
      <c r="G687" s="12"/>
      <c r="M687" s="3"/>
      <c r="N687" s="1"/>
      <c r="O687" s="4"/>
      <c r="P687" s="1"/>
    </row>
    <row r="688" spans="1:16" ht="15" customHeight="1">
      <c r="A688" s="1"/>
      <c r="D688" s="88"/>
      <c r="E688" s="1"/>
      <c r="F688" s="2"/>
      <c r="G688" s="12"/>
      <c r="M688" s="3"/>
      <c r="N688" s="1"/>
      <c r="O688" s="4"/>
      <c r="P688" s="1"/>
    </row>
    <row r="689" spans="1:16" ht="15" customHeight="1">
      <c r="A689" s="1"/>
      <c r="D689" s="88"/>
      <c r="E689" s="1"/>
      <c r="F689" s="2"/>
      <c r="G689" s="12"/>
      <c r="M689" s="3"/>
      <c r="N689" s="1"/>
      <c r="O689" s="4"/>
      <c r="P689" s="1"/>
    </row>
    <row r="690" spans="1:16" ht="15" customHeight="1">
      <c r="A690" s="1"/>
      <c r="D690" s="88"/>
      <c r="E690" s="1"/>
      <c r="F690" s="2"/>
      <c r="G690" s="12"/>
      <c r="M690" s="3"/>
      <c r="N690" s="1"/>
      <c r="O690" s="4"/>
      <c r="P690" s="1"/>
    </row>
    <row r="691" spans="1:16" ht="15" customHeight="1">
      <c r="A691" s="1"/>
      <c r="D691" s="88"/>
      <c r="E691" s="1"/>
      <c r="F691" s="2"/>
      <c r="G691" s="12"/>
      <c r="M691" s="3"/>
      <c r="N691" s="1"/>
      <c r="O691" s="4"/>
      <c r="P691" s="1"/>
    </row>
    <row r="692" spans="1:16" ht="15" customHeight="1">
      <c r="A692" s="1"/>
      <c r="D692" s="88"/>
      <c r="E692" s="1"/>
      <c r="F692" s="2"/>
      <c r="G692" s="12"/>
      <c r="M692" s="3"/>
      <c r="N692" s="1"/>
      <c r="O692" s="4"/>
      <c r="P692" s="1"/>
    </row>
    <row r="693" spans="1:16" ht="15" customHeight="1">
      <c r="A693" s="1"/>
      <c r="D693" s="88"/>
      <c r="E693" s="1"/>
      <c r="F693" s="2"/>
      <c r="G693" s="12"/>
      <c r="M693" s="3"/>
      <c r="N693" s="1"/>
      <c r="O693" s="4"/>
      <c r="P693" s="1"/>
    </row>
    <row r="694" spans="1:16" ht="15" customHeight="1">
      <c r="A694" s="1"/>
      <c r="D694" s="88"/>
      <c r="E694" s="1"/>
      <c r="F694" s="2"/>
      <c r="G694" s="12"/>
      <c r="M694" s="3"/>
      <c r="N694" s="1"/>
      <c r="O694" s="4"/>
      <c r="P694" s="1"/>
    </row>
    <row r="695" spans="1:16" ht="15" customHeight="1">
      <c r="A695" s="1"/>
      <c r="D695" s="88"/>
      <c r="E695" s="1"/>
      <c r="F695" s="2"/>
      <c r="G695" s="12"/>
      <c r="M695" s="3"/>
      <c r="N695" s="1"/>
      <c r="O695" s="4"/>
      <c r="P695" s="1"/>
    </row>
    <row r="696" spans="1:16" ht="15" customHeight="1">
      <c r="A696" s="1"/>
      <c r="D696" s="88"/>
      <c r="E696" s="1"/>
      <c r="F696" s="2"/>
      <c r="G696" s="12"/>
      <c r="M696" s="3"/>
      <c r="N696" s="1"/>
      <c r="O696" s="4"/>
      <c r="P696" s="1"/>
    </row>
    <row r="697" spans="1:16" ht="15" customHeight="1">
      <c r="A697" s="1"/>
      <c r="D697" s="88"/>
      <c r="E697" s="1"/>
      <c r="F697" s="2"/>
      <c r="G697" s="12"/>
      <c r="M697" s="3"/>
      <c r="N697" s="1"/>
      <c r="O697" s="4"/>
      <c r="P697" s="1"/>
    </row>
    <row r="698" spans="1:16" ht="15" customHeight="1">
      <c r="A698" s="1"/>
      <c r="D698" s="88"/>
      <c r="E698" s="1"/>
      <c r="F698" s="2"/>
      <c r="G698" s="12"/>
      <c r="M698" s="3"/>
      <c r="N698" s="1"/>
      <c r="O698" s="4"/>
      <c r="P698" s="1"/>
    </row>
    <row r="699" spans="1:16" ht="15" customHeight="1">
      <c r="A699" s="1"/>
      <c r="D699" s="88"/>
      <c r="E699" s="1"/>
      <c r="F699" s="2"/>
      <c r="G699" s="12"/>
      <c r="M699" s="3"/>
      <c r="N699" s="1"/>
      <c r="O699" s="4"/>
      <c r="P699" s="1"/>
    </row>
    <row r="700" spans="1:16" ht="15" customHeight="1">
      <c r="A700" s="1"/>
      <c r="D700" s="88"/>
      <c r="E700" s="1"/>
      <c r="F700" s="2"/>
      <c r="G700" s="12"/>
      <c r="M700" s="3"/>
      <c r="N700" s="1"/>
      <c r="O700" s="4"/>
      <c r="P700" s="1"/>
    </row>
    <row r="701" spans="1:16" ht="15" customHeight="1">
      <c r="A701" s="1"/>
      <c r="D701" s="88"/>
      <c r="E701" s="1"/>
      <c r="F701" s="2"/>
      <c r="G701" s="12"/>
      <c r="M701" s="3"/>
      <c r="N701" s="1"/>
      <c r="O701" s="4"/>
      <c r="P701" s="1"/>
    </row>
    <row r="702" spans="1:16" ht="15" customHeight="1">
      <c r="A702" s="1"/>
      <c r="D702" s="88"/>
      <c r="E702" s="1"/>
      <c r="F702" s="2"/>
      <c r="G702" s="12"/>
      <c r="M702" s="3"/>
      <c r="N702" s="1"/>
      <c r="O702" s="4"/>
      <c r="P702" s="1"/>
    </row>
    <row r="703" spans="1:16" ht="15" customHeight="1">
      <c r="A703" s="1"/>
      <c r="D703" s="88"/>
      <c r="E703" s="1"/>
      <c r="F703" s="2"/>
      <c r="G703" s="12"/>
      <c r="M703" s="3"/>
      <c r="N703" s="1"/>
      <c r="O703" s="4"/>
      <c r="P703" s="1"/>
    </row>
    <row r="704" spans="1:16" ht="15" customHeight="1">
      <c r="A704" s="1"/>
      <c r="D704" s="88"/>
      <c r="E704" s="1"/>
      <c r="F704" s="2"/>
      <c r="G704" s="12"/>
      <c r="M704" s="3"/>
      <c r="N704" s="1"/>
      <c r="O704" s="4"/>
      <c r="P704" s="1"/>
    </row>
    <row r="705" spans="1:16" ht="15" customHeight="1">
      <c r="A705" s="1"/>
      <c r="D705" s="88"/>
      <c r="E705" s="1"/>
      <c r="F705" s="2"/>
      <c r="G705" s="12"/>
      <c r="M705" s="3"/>
      <c r="N705" s="1"/>
      <c r="O705" s="4"/>
      <c r="P705" s="1"/>
    </row>
    <row r="706" spans="1:16" ht="15" customHeight="1">
      <c r="A706" s="1"/>
      <c r="D706" s="88"/>
      <c r="E706" s="1"/>
      <c r="F706" s="2"/>
      <c r="G706" s="12"/>
      <c r="M706" s="3"/>
      <c r="N706" s="1"/>
      <c r="O706" s="4"/>
      <c r="P706" s="1"/>
    </row>
    <row r="707" spans="1:16" ht="15" customHeight="1">
      <c r="A707" s="1"/>
      <c r="D707" s="88"/>
      <c r="E707" s="1"/>
      <c r="F707" s="2"/>
      <c r="G707" s="12"/>
      <c r="M707" s="3"/>
      <c r="N707" s="1"/>
      <c r="O707" s="4"/>
      <c r="P707" s="1"/>
    </row>
    <row r="708" spans="1:16" ht="15" customHeight="1">
      <c r="A708" s="1"/>
      <c r="D708" s="88"/>
      <c r="E708" s="1"/>
      <c r="F708" s="2"/>
      <c r="G708" s="12"/>
      <c r="M708" s="3"/>
      <c r="N708" s="1"/>
      <c r="O708" s="4"/>
      <c r="P708" s="1"/>
    </row>
    <row r="709" spans="1:16" ht="15" customHeight="1">
      <c r="A709" s="1"/>
      <c r="D709" s="88"/>
      <c r="E709" s="1"/>
      <c r="F709" s="2"/>
      <c r="G709" s="12"/>
      <c r="M709" s="3"/>
      <c r="N709" s="1"/>
      <c r="O709" s="4"/>
      <c r="P709" s="1"/>
    </row>
    <row r="710" spans="1:16" ht="15" customHeight="1">
      <c r="A710" s="1"/>
      <c r="D710" s="88"/>
      <c r="E710" s="1"/>
      <c r="F710" s="2"/>
      <c r="G710" s="12"/>
      <c r="M710" s="3"/>
      <c r="N710" s="1"/>
      <c r="O710" s="4"/>
      <c r="P710" s="1"/>
    </row>
    <row r="711" spans="1:16" ht="15" customHeight="1">
      <c r="A711" s="1"/>
      <c r="D711" s="88"/>
      <c r="E711" s="1"/>
      <c r="F711" s="2"/>
      <c r="G711" s="12"/>
      <c r="M711" s="3"/>
      <c r="N711" s="1"/>
      <c r="O711" s="4"/>
      <c r="P711" s="1"/>
    </row>
    <row r="712" spans="1:16" ht="15" customHeight="1">
      <c r="A712" s="1"/>
      <c r="D712" s="88"/>
      <c r="E712" s="1"/>
      <c r="F712" s="2"/>
      <c r="G712" s="12"/>
      <c r="M712" s="3"/>
      <c r="N712" s="1"/>
      <c r="O712" s="4"/>
      <c r="P712" s="1"/>
    </row>
    <row r="713" spans="1:16" ht="15" customHeight="1">
      <c r="A713" s="1"/>
      <c r="D713" s="88"/>
      <c r="E713" s="1"/>
      <c r="F713" s="2"/>
      <c r="G713" s="12"/>
      <c r="M713" s="3"/>
      <c r="N713" s="1"/>
      <c r="O713" s="4"/>
      <c r="P713" s="1"/>
    </row>
    <row r="714" spans="1:16" ht="15" customHeight="1">
      <c r="A714" s="1"/>
      <c r="D714" s="88"/>
      <c r="E714" s="1"/>
      <c r="F714" s="2"/>
      <c r="G714" s="12"/>
      <c r="M714" s="3"/>
      <c r="N714" s="1"/>
      <c r="O714" s="4"/>
      <c r="P714" s="1"/>
    </row>
    <row r="715" spans="1:16" ht="15" customHeight="1">
      <c r="A715" s="1"/>
      <c r="D715" s="88"/>
      <c r="E715" s="1"/>
      <c r="F715" s="2"/>
      <c r="G715" s="12"/>
      <c r="M715" s="3"/>
      <c r="N715" s="1"/>
      <c r="O715" s="4"/>
      <c r="P715" s="1"/>
    </row>
    <row r="716" spans="1:16" ht="15" customHeight="1">
      <c r="A716" s="1"/>
      <c r="D716" s="88"/>
      <c r="E716" s="1"/>
      <c r="F716" s="2"/>
      <c r="G716" s="12"/>
      <c r="M716" s="3"/>
      <c r="N716" s="1"/>
      <c r="O716" s="4"/>
      <c r="P716" s="1"/>
    </row>
    <row r="717" spans="1:16" ht="15" customHeight="1">
      <c r="A717" s="1"/>
      <c r="D717" s="88"/>
      <c r="E717" s="1"/>
      <c r="F717" s="2"/>
      <c r="G717" s="12"/>
      <c r="M717" s="3"/>
      <c r="N717" s="1"/>
      <c r="O717" s="4"/>
      <c r="P717" s="1"/>
    </row>
    <row r="718" spans="1:16" ht="15" customHeight="1">
      <c r="A718" s="1"/>
      <c r="D718" s="88"/>
      <c r="E718" s="1"/>
      <c r="F718" s="2"/>
      <c r="G718" s="12"/>
      <c r="M718" s="3"/>
      <c r="N718" s="1"/>
      <c r="O718" s="4"/>
      <c r="P718" s="1"/>
    </row>
    <row r="719" spans="1:16" ht="15" customHeight="1">
      <c r="A719" s="1"/>
      <c r="D719" s="88"/>
      <c r="E719" s="1"/>
      <c r="F719" s="2"/>
      <c r="G719" s="12"/>
      <c r="M719" s="3"/>
      <c r="N719" s="1"/>
      <c r="O719" s="4"/>
      <c r="P719" s="1"/>
    </row>
    <row r="720" spans="1:16" ht="15" customHeight="1">
      <c r="A720" s="1"/>
      <c r="D720" s="88"/>
      <c r="E720" s="1"/>
      <c r="F720" s="2"/>
      <c r="G720" s="12"/>
      <c r="M720" s="3"/>
      <c r="N720" s="1"/>
      <c r="O720" s="4"/>
      <c r="P720" s="1"/>
    </row>
    <row r="721" spans="1:16" ht="15" customHeight="1">
      <c r="A721" s="1"/>
      <c r="D721" s="88"/>
      <c r="E721" s="1"/>
      <c r="F721" s="2"/>
      <c r="G721" s="12"/>
      <c r="M721" s="3"/>
      <c r="N721" s="1"/>
      <c r="O721" s="4"/>
      <c r="P721" s="1"/>
    </row>
    <row r="722" spans="1:16" ht="15" customHeight="1">
      <c r="A722" s="1"/>
      <c r="D722" s="88"/>
      <c r="E722" s="1"/>
      <c r="F722" s="2"/>
      <c r="G722" s="12"/>
      <c r="M722" s="3"/>
      <c r="N722" s="1"/>
      <c r="O722" s="4"/>
      <c r="P722" s="1"/>
    </row>
    <row r="723" spans="1:16" ht="15" customHeight="1">
      <c r="A723" s="1"/>
      <c r="D723" s="88"/>
      <c r="E723" s="1"/>
      <c r="F723" s="2"/>
      <c r="G723" s="12"/>
      <c r="M723" s="3"/>
      <c r="N723" s="1"/>
      <c r="O723" s="4"/>
      <c r="P723" s="1"/>
    </row>
    <row r="724" spans="1:16" ht="15" customHeight="1">
      <c r="A724" s="1"/>
      <c r="D724" s="88"/>
      <c r="E724" s="1"/>
      <c r="F724" s="2"/>
      <c r="G724" s="12"/>
      <c r="M724" s="3"/>
      <c r="N724" s="1"/>
      <c r="O724" s="4"/>
      <c r="P724" s="1"/>
    </row>
    <row r="725" spans="1:16" ht="15" customHeight="1">
      <c r="A725" s="1"/>
      <c r="D725" s="88"/>
      <c r="E725" s="1"/>
      <c r="F725" s="2"/>
      <c r="G725" s="12"/>
      <c r="M725" s="3"/>
      <c r="N725" s="1"/>
      <c r="O725" s="4"/>
      <c r="P725" s="1"/>
    </row>
    <row r="726" spans="1:16" ht="15" customHeight="1">
      <c r="A726" s="1"/>
      <c r="D726" s="88"/>
      <c r="E726" s="1"/>
      <c r="F726" s="2"/>
      <c r="G726" s="12"/>
      <c r="M726" s="3"/>
      <c r="N726" s="1"/>
      <c r="O726" s="4"/>
      <c r="P726" s="1"/>
    </row>
    <row r="727" spans="1:16" ht="15" customHeight="1">
      <c r="A727" s="1"/>
      <c r="D727" s="88"/>
      <c r="E727" s="1"/>
      <c r="F727" s="2"/>
      <c r="G727" s="12"/>
      <c r="M727" s="3"/>
      <c r="N727" s="1"/>
      <c r="O727" s="4"/>
      <c r="P727" s="1"/>
    </row>
    <row r="728" spans="1:16" ht="15" customHeight="1">
      <c r="A728" s="1"/>
      <c r="D728" s="88"/>
      <c r="E728" s="1"/>
      <c r="F728" s="2"/>
      <c r="G728" s="12"/>
      <c r="M728" s="3"/>
      <c r="N728" s="1"/>
      <c r="O728" s="4"/>
      <c r="P728" s="1"/>
    </row>
    <row r="729" spans="1:16" ht="15" customHeight="1">
      <c r="A729" s="1"/>
      <c r="D729" s="88"/>
      <c r="E729" s="1"/>
      <c r="F729" s="2"/>
      <c r="G729" s="12"/>
      <c r="M729" s="3"/>
      <c r="N729" s="1"/>
      <c r="O729" s="4"/>
      <c r="P729" s="1"/>
    </row>
    <row r="730" spans="1:16" ht="15" customHeight="1">
      <c r="A730" s="1"/>
      <c r="D730" s="88"/>
      <c r="E730" s="1"/>
      <c r="F730" s="2"/>
      <c r="G730" s="12"/>
      <c r="M730" s="3"/>
      <c r="N730" s="1"/>
      <c r="O730" s="4"/>
      <c r="P730" s="1"/>
    </row>
    <row r="731" spans="1:16" ht="15" customHeight="1">
      <c r="A731" s="1"/>
      <c r="D731" s="88"/>
      <c r="E731" s="1"/>
      <c r="F731" s="2"/>
      <c r="G731" s="12"/>
      <c r="M731" s="3"/>
      <c r="N731" s="1"/>
      <c r="O731" s="4"/>
      <c r="P731" s="1"/>
    </row>
    <row r="732" spans="1:16" ht="15" customHeight="1">
      <c r="A732" s="1"/>
      <c r="D732" s="88"/>
      <c r="E732" s="1"/>
      <c r="F732" s="2"/>
      <c r="G732" s="12"/>
      <c r="M732" s="3"/>
      <c r="N732" s="1"/>
      <c r="O732" s="4"/>
      <c r="P732" s="1"/>
    </row>
    <row r="733" spans="1:16" ht="15" customHeight="1">
      <c r="A733" s="1"/>
      <c r="D733" s="88"/>
      <c r="E733" s="1"/>
      <c r="F733" s="2"/>
      <c r="G733" s="12"/>
      <c r="M733" s="3"/>
      <c r="N733" s="1"/>
      <c r="O733" s="4"/>
      <c r="P733" s="1"/>
    </row>
    <row r="734" spans="1:16" ht="15" customHeight="1">
      <c r="A734" s="1"/>
      <c r="D734" s="88"/>
      <c r="E734" s="1"/>
      <c r="F734" s="2"/>
      <c r="G734" s="12"/>
      <c r="M734" s="3"/>
      <c r="N734" s="1"/>
      <c r="O734" s="4"/>
      <c r="P734" s="1"/>
    </row>
    <row r="735" spans="1:16" ht="15" customHeight="1">
      <c r="A735" s="1"/>
      <c r="D735" s="88"/>
      <c r="E735" s="1"/>
      <c r="F735" s="2"/>
      <c r="G735" s="12"/>
      <c r="M735" s="3"/>
      <c r="N735" s="1"/>
      <c r="O735" s="4"/>
      <c r="P735" s="1"/>
    </row>
    <row r="736" spans="1:16" ht="15" customHeight="1">
      <c r="A736" s="1"/>
      <c r="D736" s="88"/>
      <c r="E736" s="1"/>
      <c r="F736" s="2"/>
      <c r="G736" s="12"/>
      <c r="M736" s="3"/>
      <c r="N736" s="1"/>
      <c r="O736" s="4"/>
      <c r="P736" s="1"/>
    </row>
    <row r="737" spans="1:16" ht="15" customHeight="1">
      <c r="A737" s="1"/>
      <c r="D737" s="88"/>
      <c r="E737" s="1"/>
      <c r="F737" s="2"/>
      <c r="G737" s="12"/>
      <c r="M737" s="3"/>
      <c r="N737" s="1"/>
      <c r="O737" s="4"/>
      <c r="P737" s="1"/>
    </row>
    <row r="738" spans="1:16" ht="15" customHeight="1">
      <c r="A738" s="1"/>
      <c r="D738" s="88"/>
      <c r="E738" s="1"/>
      <c r="F738" s="2"/>
      <c r="G738" s="12"/>
      <c r="M738" s="3"/>
      <c r="N738" s="1"/>
      <c r="O738" s="4"/>
      <c r="P738" s="1"/>
    </row>
    <row r="739" spans="1:16" ht="15" customHeight="1">
      <c r="A739" s="1"/>
      <c r="D739" s="88"/>
      <c r="E739" s="1"/>
      <c r="F739" s="2"/>
      <c r="G739" s="12"/>
      <c r="M739" s="3"/>
      <c r="N739" s="1"/>
      <c r="O739" s="4"/>
      <c r="P739" s="1"/>
    </row>
    <row r="740" spans="1:16" ht="15" customHeight="1">
      <c r="A740" s="1"/>
      <c r="D740" s="88"/>
      <c r="E740" s="1"/>
      <c r="F740" s="2"/>
      <c r="G740" s="12"/>
      <c r="M740" s="3"/>
      <c r="N740" s="1"/>
      <c r="O740" s="4"/>
      <c r="P740" s="1"/>
    </row>
    <row r="741" spans="1:16" ht="15" customHeight="1">
      <c r="A741" s="1"/>
      <c r="D741" s="88"/>
      <c r="E741" s="1"/>
      <c r="F741" s="2"/>
      <c r="G741" s="12"/>
      <c r="M741" s="3"/>
      <c r="N741" s="1"/>
      <c r="O741" s="4"/>
      <c r="P741" s="1"/>
    </row>
    <row r="742" spans="1:16" ht="15" customHeight="1">
      <c r="A742" s="1"/>
      <c r="D742" s="88"/>
      <c r="E742" s="1"/>
      <c r="F742" s="2"/>
      <c r="G742" s="12"/>
      <c r="M742" s="3"/>
      <c r="N742" s="1"/>
      <c r="O742" s="4"/>
      <c r="P742" s="1"/>
    </row>
    <row r="743" spans="1:16" ht="15" customHeight="1">
      <c r="A743" s="1"/>
      <c r="D743" s="88"/>
      <c r="E743" s="1"/>
      <c r="F743" s="2"/>
      <c r="G743" s="12"/>
      <c r="M743" s="3"/>
      <c r="N743" s="1"/>
      <c r="O743" s="4"/>
      <c r="P743" s="1"/>
    </row>
    <row r="744" spans="1:16" ht="15" customHeight="1">
      <c r="A744" s="1"/>
      <c r="D744" s="88"/>
      <c r="E744" s="1"/>
      <c r="F744" s="2"/>
      <c r="G744" s="12"/>
      <c r="M744" s="3"/>
      <c r="N744" s="1"/>
      <c r="O744" s="4"/>
      <c r="P744" s="1"/>
    </row>
    <row r="745" spans="1:16" ht="15" customHeight="1">
      <c r="A745" s="1"/>
      <c r="D745" s="88"/>
      <c r="E745" s="1"/>
      <c r="F745" s="2"/>
      <c r="G745" s="12"/>
      <c r="M745" s="3"/>
      <c r="N745" s="1"/>
      <c r="O745" s="4"/>
      <c r="P745" s="1"/>
    </row>
    <row r="746" spans="1:16" ht="15" customHeight="1">
      <c r="A746" s="1"/>
      <c r="D746" s="88"/>
      <c r="E746" s="1"/>
      <c r="F746" s="2"/>
      <c r="G746" s="12"/>
      <c r="M746" s="3"/>
      <c r="N746" s="1"/>
      <c r="O746" s="4"/>
      <c r="P746" s="1"/>
    </row>
    <row r="747" spans="1:16" ht="15" customHeight="1">
      <c r="A747" s="1"/>
      <c r="D747" s="88"/>
      <c r="E747" s="1"/>
      <c r="F747" s="2"/>
      <c r="G747" s="12"/>
      <c r="M747" s="3"/>
      <c r="N747" s="1"/>
      <c r="O747" s="4"/>
      <c r="P747" s="1"/>
    </row>
    <row r="748" spans="1:16" ht="15" customHeight="1">
      <c r="A748" s="1"/>
      <c r="D748" s="88"/>
      <c r="E748" s="1"/>
      <c r="F748" s="2"/>
      <c r="G748" s="12"/>
      <c r="M748" s="3"/>
      <c r="N748" s="1"/>
      <c r="O748" s="4"/>
      <c r="P748" s="1"/>
    </row>
    <row r="749" spans="1:16" ht="15" customHeight="1">
      <c r="A749" s="1"/>
      <c r="D749" s="88"/>
      <c r="E749" s="1"/>
      <c r="F749" s="2"/>
      <c r="G749" s="12"/>
      <c r="M749" s="3"/>
      <c r="N749" s="1"/>
      <c r="O749" s="4"/>
      <c r="P749" s="1"/>
    </row>
    <row r="750" spans="1:16" ht="15" customHeight="1">
      <c r="A750" s="1"/>
      <c r="D750" s="88"/>
      <c r="E750" s="1"/>
      <c r="F750" s="2"/>
      <c r="G750" s="12"/>
      <c r="M750" s="3"/>
      <c r="N750" s="1"/>
      <c r="O750" s="4"/>
      <c r="P750" s="1"/>
    </row>
    <row r="751" spans="1:16" ht="15" customHeight="1">
      <c r="A751" s="1"/>
      <c r="D751" s="88"/>
      <c r="E751" s="1"/>
      <c r="F751" s="2"/>
      <c r="G751" s="12"/>
      <c r="M751" s="3"/>
      <c r="N751" s="1"/>
      <c r="O751" s="4"/>
      <c r="P751" s="1"/>
    </row>
    <row r="752" spans="1:16" ht="15" customHeight="1">
      <c r="A752" s="1"/>
      <c r="D752" s="88"/>
      <c r="E752" s="1"/>
      <c r="F752" s="2"/>
      <c r="G752" s="12"/>
      <c r="M752" s="3"/>
      <c r="N752" s="1"/>
      <c r="O752" s="4"/>
      <c r="P752" s="1"/>
    </row>
    <row r="753" spans="1:16" ht="15" customHeight="1">
      <c r="A753" s="1"/>
      <c r="D753" s="88"/>
      <c r="E753" s="1"/>
      <c r="F753" s="2"/>
      <c r="G753" s="12"/>
      <c r="M753" s="3"/>
      <c r="N753" s="1"/>
      <c r="O753" s="4"/>
      <c r="P753" s="1"/>
    </row>
    <row r="754" spans="1:16" ht="15" customHeight="1">
      <c r="A754" s="1"/>
      <c r="D754" s="88"/>
      <c r="E754" s="1"/>
      <c r="F754" s="2"/>
      <c r="G754" s="12"/>
      <c r="M754" s="3"/>
      <c r="N754" s="1"/>
      <c r="O754" s="4"/>
      <c r="P754" s="1"/>
    </row>
    <row r="755" spans="1:16" ht="15" customHeight="1">
      <c r="A755" s="1"/>
      <c r="D755" s="88"/>
      <c r="E755" s="1"/>
      <c r="F755" s="2"/>
      <c r="G755" s="12"/>
      <c r="M755" s="3"/>
      <c r="N755" s="1"/>
      <c r="O755" s="4"/>
      <c r="P755" s="1"/>
    </row>
    <row r="756" spans="1:16" ht="15" customHeight="1">
      <c r="A756" s="1"/>
      <c r="D756" s="88"/>
      <c r="E756" s="1"/>
      <c r="F756" s="2"/>
      <c r="G756" s="12"/>
      <c r="M756" s="3"/>
      <c r="N756" s="1"/>
      <c r="O756" s="4"/>
      <c r="P756" s="1"/>
    </row>
    <row r="757" spans="1:16" ht="15" customHeight="1">
      <c r="A757" s="1"/>
      <c r="D757" s="88"/>
      <c r="E757" s="1"/>
      <c r="F757" s="2"/>
      <c r="G757" s="12"/>
      <c r="M757" s="3"/>
      <c r="N757" s="1"/>
      <c r="O757" s="4"/>
      <c r="P757" s="1"/>
    </row>
    <row r="758" spans="1:16" ht="15" customHeight="1">
      <c r="A758" s="1"/>
      <c r="D758" s="88"/>
      <c r="E758" s="1"/>
      <c r="F758" s="2"/>
      <c r="G758" s="12"/>
      <c r="M758" s="3"/>
      <c r="N758" s="1"/>
      <c r="O758" s="4"/>
      <c r="P758" s="1"/>
    </row>
    <row r="759" spans="1:16" ht="15" customHeight="1">
      <c r="A759" s="1"/>
      <c r="D759" s="88"/>
      <c r="E759" s="1"/>
      <c r="F759" s="2"/>
      <c r="G759" s="12"/>
      <c r="M759" s="3"/>
      <c r="N759" s="1"/>
      <c r="O759" s="4"/>
      <c r="P759" s="1"/>
    </row>
    <row r="760" spans="1:16" ht="15" customHeight="1">
      <c r="A760" s="1"/>
      <c r="D760" s="88"/>
      <c r="E760" s="1"/>
      <c r="F760" s="2"/>
      <c r="G760" s="12"/>
      <c r="M760" s="3"/>
      <c r="N760" s="1"/>
      <c r="O760" s="4"/>
      <c r="P760" s="1"/>
    </row>
    <row r="761" spans="1:16" ht="15" customHeight="1">
      <c r="A761" s="1"/>
      <c r="D761" s="88"/>
      <c r="E761" s="1"/>
      <c r="F761" s="2"/>
      <c r="G761" s="12"/>
      <c r="M761" s="3"/>
      <c r="N761" s="1"/>
      <c r="O761" s="4"/>
      <c r="P761" s="1"/>
    </row>
    <row r="762" spans="1:16" ht="15" customHeight="1">
      <c r="A762" s="1"/>
      <c r="D762" s="88"/>
      <c r="E762" s="1"/>
      <c r="F762" s="2"/>
      <c r="G762" s="12"/>
      <c r="M762" s="3"/>
      <c r="N762" s="1"/>
      <c r="O762" s="4"/>
      <c r="P762" s="1"/>
    </row>
    <row r="763" spans="1:16" ht="15" customHeight="1">
      <c r="A763" s="1"/>
      <c r="D763" s="88"/>
      <c r="E763" s="1"/>
      <c r="F763" s="2"/>
      <c r="G763" s="12"/>
      <c r="M763" s="3"/>
      <c r="N763" s="1"/>
      <c r="O763" s="4"/>
      <c r="P763" s="1"/>
    </row>
    <row r="764" spans="1:16" ht="15" customHeight="1">
      <c r="A764" s="1"/>
      <c r="D764" s="88"/>
      <c r="E764" s="1"/>
      <c r="F764" s="2"/>
      <c r="G764" s="12"/>
      <c r="M764" s="3"/>
      <c r="N764" s="1"/>
      <c r="O764" s="4"/>
      <c r="P764" s="1"/>
    </row>
    <row r="765" spans="1:16" ht="15" customHeight="1">
      <c r="A765" s="1"/>
      <c r="D765" s="88"/>
      <c r="E765" s="1"/>
      <c r="F765" s="2"/>
      <c r="G765" s="12"/>
      <c r="M765" s="3"/>
      <c r="N765" s="1"/>
      <c r="O765" s="4"/>
      <c r="P765" s="1"/>
    </row>
    <row r="766" spans="1:16" ht="15" customHeight="1">
      <c r="A766" s="1"/>
      <c r="D766" s="88"/>
      <c r="E766" s="1"/>
      <c r="F766" s="2"/>
      <c r="G766" s="12"/>
      <c r="M766" s="3"/>
      <c r="N766" s="1"/>
      <c r="O766" s="4"/>
      <c r="P766" s="1"/>
    </row>
    <row r="767" spans="1:16" ht="15" customHeight="1">
      <c r="A767" s="1"/>
      <c r="D767" s="88"/>
      <c r="E767" s="1"/>
      <c r="F767" s="2"/>
      <c r="G767" s="12"/>
      <c r="M767" s="3"/>
      <c r="N767" s="1"/>
      <c r="O767" s="4"/>
      <c r="P767" s="1"/>
    </row>
    <row r="768" spans="1:16" ht="15" customHeight="1">
      <c r="A768" s="1"/>
      <c r="D768" s="88"/>
      <c r="E768" s="1"/>
      <c r="F768" s="2"/>
      <c r="G768" s="12"/>
      <c r="M768" s="3"/>
      <c r="N768" s="1"/>
      <c r="O768" s="4"/>
      <c r="P768" s="1"/>
    </row>
    <row r="769" spans="1:16" ht="15" customHeight="1">
      <c r="A769" s="1"/>
      <c r="D769" s="88"/>
      <c r="E769" s="1"/>
      <c r="F769" s="2"/>
      <c r="G769" s="12"/>
      <c r="M769" s="3"/>
      <c r="N769" s="1"/>
      <c r="O769" s="4"/>
      <c r="P769" s="1"/>
    </row>
    <row r="770" spans="1:16" ht="15" customHeight="1">
      <c r="A770" s="1"/>
      <c r="D770" s="88"/>
      <c r="E770" s="1"/>
      <c r="F770" s="2"/>
      <c r="G770" s="12"/>
      <c r="M770" s="3"/>
      <c r="N770" s="1"/>
      <c r="O770" s="4"/>
      <c r="P770" s="1"/>
    </row>
    <row r="771" spans="1:16" ht="15" customHeight="1">
      <c r="A771" s="1"/>
      <c r="D771" s="88"/>
      <c r="E771" s="1"/>
      <c r="F771" s="2"/>
      <c r="G771" s="12"/>
      <c r="M771" s="3"/>
      <c r="N771" s="1"/>
      <c r="O771" s="4"/>
      <c r="P771" s="1"/>
    </row>
    <row r="772" spans="1:16" ht="15" customHeight="1">
      <c r="A772" s="1"/>
      <c r="D772" s="88"/>
      <c r="E772" s="1"/>
      <c r="F772" s="2"/>
      <c r="G772" s="12"/>
      <c r="M772" s="3"/>
      <c r="N772" s="1"/>
      <c r="O772" s="4"/>
      <c r="P772" s="1"/>
    </row>
    <row r="773" spans="1:16" ht="15" customHeight="1">
      <c r="A773" s="1"/>
      <c r="D773" s="88"/>
      <c r="E773" s="1"/>
      <c r="F773" s="2"/>
      <c r="G773" s="12"/>
      <c r="M773" s="3"/>
      <c r="N773" s="1"/>
      <c r="O773" s="4"/>
      <c r="P773" s="1"/>
    </row>
    <row r="774" spans="1:16" ht="15" customHeight="1">
      <c r="A774" s="1"/>
      <c r="D774" s="88"/>
      <c r="E774" s="1"/>
      <c r="F774" s="2"/>
      <c r="G774" s="12"/>
      <c r="M774" s="3"/>
      <c r="N774" s="1"/>
      <c r="O774" s="4"/>
      <c r="P774" s="1"/>
    </row>
    <row r="775" spans="1:16" ht="15" customHeight="1">
      <c r="A775" s="1"/>
      <c r="D775" s="88"/>
      <c r="E775" s="1"/>
      <c r="F775" s="2"/>
      <c r="G775" s="12"/>
      <c r="M775" s="3"/>
      <c r="N775" s="1"/>
      <c r="O775" s="4"/>
      <c r="P775" s="1"/>
    </row>
    <row r="776" spans="1:16" ht="15" customHeight="1">
      <c r="A776" s="1"/>
      <c r="D776" s="88"/>
      <c r="E776" s="1"/>
      <c r="F776" s="2"/>
      <c r="G776" s="12"/>
      <c r="M776" s="3"/>
      <c r="N776" s="1"/>
      <c r="O776" s="4"/>
      <c r="P776" s="1"/>
    </row>
    <row r="777" spans="1:16" ht="15" customHeight="1">
      <c r="A777" s="1"/>
      <c r="D777" s="88"/>
      <c r="E777" s="1"/>
      <c r="F777" s="2"/>
      <c r="G777" s="12"/>
      <c r="M777" s="3"/>
      <c r="N777" s="1"/>
      <c r="O777" s="4"/>
      <c r="P777" s="1"/>
    </row>
    <row r="778" spans="1:16" ht="15" customHeight="1">
      <c r="A778" s="1"/>
      <c r="D778" s="88"/>
      <c r="E778" s="1"/>
      <c r="F778" s="2"/>
      <c r="G778" s="12"/>
      <c r="M778" s="3"/>
      <c r="N778" s="1"/>
      <c r="O778" s="4"/>
      <c r="P778" s="1"/>
    </row>
    <row r="779" spans="1:16" ht="15" customHeight="1">
      <c r="A779" s="1"/>
      <c r="D779" s="88"/>
      <c r="E779" s="1"/>
      <c r="F779" s="2"/>
      <c r="G779" s="12"/>
      <c r="M779" s="3"/>
      <c r="N779" s="1"/>
      <c r="O779" s="4"/>
      <c r="P779" s="1"/>
    </row>
    <row r="780" spans="1:16" ht="15" customHeight="1">
      <c r="A780" s="1"/>
      <c r="D780" s="88"/>
      <c r="E780" s="1"/>
      <c r="F780" s="2"/>
      <c r="G780" s="12"/>
      <c r="M780" s="3"/>
      <c r="N780" s="1"/>
      <c r="O780" s="4"/>
      <c r="P780" s="1"/>
    </row>
    <row r="781" spans="1:16" ht="15" customHeight="1">
      <c r="A781" s="1"/>
      <c r="D781" s="88"/>
      <c r="E781" s="1"/>
      <c r="F781" s="2"/>
      <c r="G781" s="12"/>
      <c r="M781" s="3"/>
      <c r="N781" s="1"/>
      <c r="O781" s="4"/>
      <c r="P781" s="1"/>
    </row>
    <row r="782" spans="1:16" ht="15" customHeight="1">
      <c r="A782" s="1"/>
      <c r="D782" s="88"/>
      <c r="E782" s="1"/>
      <c r="F782" s="2"/>
      <c r="G782" s="12"/>
      <c r="M782" s="3"/>
      <c r="N782" s="1"/>
      <c r="O782" s="4"/>
      <c r="P782" s="1"/>
    </row>
    <row r="783" spans="1:16" ht="15" customHeight="1">
      <c r="A783" s="1"/>
      <c r="D783" s="88"/>
      <c r="E783" s="1"/>
      <c r="F783" s="2"/>
      <c r="G783" s="12"/>
      <c r="M783" s="3"/>
      <c r="N783" s="1"/>
      <c r="O783" s="4"/>
      <c r="P783" s="1"/>
    </row>
    <row r="784" spans="1:16" ht="15" customHeight="1">
      <c r="A784" s="1"/>
      <c r="D784" s="88"/>
      <c r="E784" s="1"/>
      <c r="F784" s="2"/>
      <c r="G784" s="12"/>
      <c r="M784" s="3"/>
      <c r="N784" s="1"/>
      <c r="O784" s="4"/>
      <c r="P784" s="1"/>
    </row>
    <row r="785" spans="1:16" ht="15" customHeight="1">
      <c r="A785" s="1"/>
      <c r="D785" s="88"/>
      <c r="E785" s="1"/>
      <c r="F785" s="2"/>
      <c r="G785" s="12"/>
      <c r="M785" s="3"/>
      <c r="N785" s="1"/>
      <c r="O785" s="4"/>
      <c r="P785" s="1"/>
    </row>
    <row r="786" spans="1:16" ht="15" customHeight="1">
      <c r="A786" s="1"/>
      <c r="D786" s="88"/>
      <c r="E786" s="1"/>
      <c r="F786" s="2"/>
      <c r="G786" s="12"/>
      <c r="M786" s="3"/>
      <c r="N786" s="1"/>
      <c r="O786" s="4"/>
      <c r="P786" s="1"/>
    </row>
    <row r="787" spans="1:16" ht="15" customHeight="1">
      <c r="A787" s="1"/>
      <c r="D787" s="88"/>
      <c r="E787" s="1"/>
      <c r="F787" s="2"/>
      <c r="G787" s="12"/>
      <c r="M787" s="3"/>
      <c r="N787" s="1"/>
      <c r="O787" s="4"/>
      <c r="P787" s="1"/>
    </row>
    <row r="788" spans="1:16" ht="15" customHeight="1">
      <c r="A788" s="1"/>
      <c r="D788" s="88"/>
      <c r="E788" s="1"/>
      <c r="F788" s="2"/>
      <c r="G788" s="12"/>
      <c r="M788" s="3"/>
      <c r="N788" s="1"/>
      <c r="O788" s="4"/>
      <c r="P788" s="1"/>
    </row>
    <row r="789" spans="1:16" ht="15" customHeight="1">
      <c r="A789" s="1"/>
      <c r="D789" s="88"/>
      <c r="E789" s="1"/>
      <c r="F789" s="2"/>
      <c r="G789" s="12"/>
      <c r="M789" s="3"/>
      <c r="N789" s="1"/>
      <c r="O789" s="4"/>
      <c r="P789" s="1"/>
    </row>
    <row r="790" spans="1:16" ht="15" customHeight="1">
      <c r="A790" s="1"/>
      <c r="D790" s="88"/>
      <c r="E790" s="1"/>
      <c r="F790" s="2"/>
      <c r="G790" s="12"/>
      <c r="M790" s="3"/>
      <c r="N790" s="1"/>
      <c r="O790" s="4"/>
      <c r="P790" s="1"/>
    </row>
    <row r="791" spans="1:16" ht="15" customHeight="1">
      <c r="A791" s="1"/>
      <c r="D791" s="88"/>
      <c r="E791" s="1"/>
      <c r="F791" s="2"/>
      <c r="G791" s="12"/>
      <c r="M791" s="3"/>
      <c r="N791" s="1"/>
      <c r="O791" s="4"/>
      <c r="P791" s="1"/>
    </row>
    <row r="792" spans="1:16" ht="15" customHeight="1">
      <c r="A792" s="1"/>
      <c r="D792" s="88"/>
      <c r="E792" s="1"/>
      <c r="F792" s="2"/>
      <c r="G792" s="12"/>
      <c r="M792" s="3"/>
      <c r="N792" s="1"/>
      <c r="O792" s="4"/>
      <c r="P792" s="1"/>
    </row>
    <row r="793" spans="1:16" ht="15" customHeight="1">
      <c r="A793" s="1"/>
      <c r="D793" s="88"/>
      <c r="E793" s="1"/>
      <c r="F793" s="2"/>
      <c r="G793" s="12"/>
      <c r="M793" s="3"/>
      <c r="N793" s="1"/>
      <c r="O793" s="4"/>
      <c r="P793" s="1"/>
    </row>
    <row r="794" spans="1:16" ht="15" customHeight="1">
      <c r="A794" s="1"/>
      <c r="D794" s="88"/>
      <c r="E794" s="1"/>
      <c r="F794" s="2"/>
      <c r="G794" s="12"/>
      <c r="M794" s="3"/>
      <c r="N794" s="1"/>
      <c r="O794" s="4"/>
      <c r="P794" s="1"/>
    </row>
    <row r="795" spans="1:16" ht="15" customHeight="1">
      <c r="A795" s="1"/>
      <c r="D795" s="88"/>
      <c r="E795" s="1"/>
      <c r="F795" s="2"/>
      <c r="G795" s="12"/>
      <c r="M795" s="3"/>
      <c r="N795" s="1"/>
      <c r="O795" s="4"/>
      <c r="P795" s="1"/>
    </row>
    <row r="796" spans="1:16" ht="15" customHeight="1">
      <c r="A796" s="1"/>
      <c r="D796" s="88"/>
      <c r="E796" s="1"/>
      <c r="F796" s="2"/>
      <c r="G796" s="12"/>
      <c r="M796" s="3"/>
      <c r="N796" s="1"/>
      <c r="O796" s="4"/>
      <c r="P796" s="1"/>
    </row>
    <row r="797" spans="1:16" ht="15" customHeight="1">
      <c r="A797" s="1"/>
      <c r="D797" s="88"/>
      <c r="E797" s="1"/>
      <c r="F797" s="2"/>
      <c r="G797" s="12"/>
      <c r="M797" s="3"/>
      <c r="N797" s="1"/>
      <c r="O797" s="4"/>
      <c r="P797" s="1"/>
    </row>
    <row r="798" spans="1:16" ht="15" customHeight="1">
      <c r="A798" s="1"/>
      <c r="D798" s="88"/>
      <c r="E798" s="1"/>
      <c r="F798" s="2"/>
      <c r="G798" s="12"/>
      <c r="M798" s="3"/>
      <c r="N798" s="1"/>
      <c r="O798" s="4"/>
      <c r="P798" s="1"/>
    </row>
    <row r="799" spans="1:16" ht="15" customHeight="1">
      <c r="A799" s="1"/>
      <c r="D799" s="88"/>
      <c r="E799" s="1"/>
      <c r="F799" s="2"/>
      <c r="G799" s="12"/>
      <c r="M799" s="3"/>
      <c r="N799" s="1"/>
      <c r="O799" s="4"/>
      <c r="P799" s="1"/>
    </row>
    <row r="800" spans="1:16" ht="15" customHeight="1">
      <c r="A800" s="1"/>
      <c r="D800" s="88"/>
      <c r="E800" s="1"/>
      <c r="F800" s="2"/>
      <c r="G800" s="12"/>
      <c r="M800" s="3"/>
      <c r="N800" s="1"/>
      <c r="O800" s="4"/>
      <c r="P800" s="1"/>
    </row>
    <row r="801" spans="1:16" ht="15" customHeight="1">
      <c r="A801" s="1"/>
      <c r="D801" s="88"/>
      <c r="E801" s="1"/>
      <c r="F801" s="2"/>
      <c r="G801" s="12"/>
      <c r="M801" s="3"/>
      <c r="N801" s="1"/>
      <c r="O801" s="4"/>
      <c r="P801" s="1"/>
    </row>
    <row r="802" spans="1:16" ht="15" customHeight="1">
      <c r="A802" s="1"/>
      <c r="D802" s="88"/>
      <c r="E802" s="1"/>
      <c r="F802" s="2"/>
      <c r="G802" s="12"/>
      <c r="M802" s="3"/>
      <c r="N802" s="1"/>
      <c r="O802" s="4"/>
      <c r="P802" s="1"/>
    </row>
    <row r="803" spans="1:16" ht="15" customHeight="1">
      <c r="A803" s="1"/>
      <c r="D803" s="88"/>
      <c r="E803" s="1"/>
      <c r="F803" s="2"/>
      <c r="G803" s="12"/>
      <c r="M803" s="3"/>
      <c r="N803" s="1"/>
      <c r="O803" s="4"/>
      <c r="P803" s="1"/>
    </row>
    <row r="804" spans="1:16" ht="15" customHeight="1">
      <c r="A804" s="1"/>
      <c r="D804" s="88"/>
      <c r="E804" s="1"/>
      <c r="F804" s="2"/>
      <c r="G804" s="12"/>
      <c r="M804" s="3"/>
      <c r="N804" s="1"/>
      <c r="O804" s="4"/>
      <c r="P804" s="1"/>
    </row>
    <row r="805" spans="1:16" ht="15" customHeight="1">
      <c r="A805" s="1"/>
      <c r="D805" s="88"/>
      <c r="E805" s="1"/>
      <c r="F805" s="2"/>
      <c r="G805" s="12"/>
      <c r="M805" s="3"/>
      <c r="N805" s="1"/>
      <c r="O805" s="4"/>
      <c r="P805" s="1"/>
    </row>
    <row r="806" spans="1:16" ht="15" customHeight="1">
      <c r="A806" s="1"/>
      <c r="D806" s="88"/>
      <c r="E806" s="1"/>
      <c r="F806" s="2"/>
      <c r="G806" s="12"/>
      <c r="M806" s="3"/>
      <c r="N806" s="1"/>
      <c r="O806" s="4"/>
      <c r="P806" s="1"/>
    </row>
    <row r="807" spans="1:16" ht="15" customHeight="1">
      <c r="A807" s="1"/>
      <c r="D807" s="88"/>
      <c r="E807" s="1"/>
      <c r="F807" s="2"/>
      <c r="G807" s="12"/>
      <c r="M807" s="3"/>
      <c r="N807" s="1"/>
      <c r="O807" s="4"/>
      <c r="P807" s="1"/>
    </row>
    <row r="808" spans="1:16" ht="15" customHeight="1">
      <c r="A808" s="1"/>
      <c r="D808" s="88"/>
      <c r="E808" s="1"/>
      <c r="F808" s="2"/>
      <c r="G808" s="12"/>
      <c r="M808" s="3"/>
      <c r="N808" s="1"/>
      <c r="O808" s="4"/>
      <c r="P808" s="1"/>
    </row>
    <row r="809" spans="1:16" ht="15" customHeight="1">
      <c r="A809" s="1"/>
      <c r="D809" s="88"/>
      <c r="E809" s="1"/>
      <c r="F809" s="2"/>
      <c r="G809" s="12"/>
      <c r="M809" s="3"/>
      <c r="N809" s="1"/>
      <c r="O809" s="4"/>
      <c r="P809" s="1"/>
    </row>
    <row r="810" spans="1:16" ht="15" customHeight="1">
      <c r="A810" s="1"/>
      <c r="D810" s="88"/>
      <c r="E810" s="1"/>
      <c r="F810" s="2"/>
      <c r="G810" s="12"/>
      <c r="M810" s="3"/>
      <c r="N810" s="1"/>
      <c r="O810" s="4"/>
      <c r="P810" s="1"/>
    </row>
    <row r="811" spans="1:16" ht="15" customHeight="1">
      <c r="A811" s="1"/>
      <c r="D811" s="88"/>
      <c r="E811" s="1"/>
      <c r="F811" s="2"/>
      <c r="G811" s="12"/>
      <c r="M811" s="3"/>
      <c r="N811" s="1"/>
      <c r="O811" s="4"/>
      <c r="P811" s="1"/>
    </row>
    <row r="812" spans="1:16" ht="15" customHeight="1">
      <c r="A812" s="1"/>
      <c r="D812" s="88"/>
      <c r="E812" s="1"/>
      <c r="F812" s="2"/>
      <c r="G812" s="12"/>
      <c r="M812" s="3"/>
      <c r="N812" s="1"/>
      <c r="O812" s="4"/>
      <c r="P812" s="1"/>
    </row>
    <row r="813" spans="1:16" ht="15" customHeight="1">
      <c r="A813" s="1"/>
      <c r="D813" s="88"/>
      <c r="E813" s="1"/>
      <c r="F813" s="2"/>
      <c r="G813" s="12"/>
      <c r="M813" s="3"/>
      <c r="N813" s="1"/>
      <c r="O813" s="4"/>
      <c r="P813" s="1"/>
    </row>
    <row r="814" spans="1:16" ht="15" customHeight="1">
      <c r="A814" s="1"/>
      <c r="D814" s="88"/>
      <c r="E814" s="1"/>
      <c r="F814" s="2"/>
      <c r="G814" s="12"/>
      <c r="M814" s="3"/>
      <c r="N814" s="1"/>
      <c r="O814" s="4"/>
      <c r="P814" s="1"/>
    </row>
    <row r="815" spans="1:16" ht="15" customHeight="1">
      <c r="A815" s="1"/>
      <c r="D815" s="88"/>
      <c r="E815" s="1"/>
      <c r="F815" s="2"/>
      <c r="G815" s="12"/>
      <c r="M815" s="3"/>
      <c r="N815" s="1"/>
      <c r="O815" s="4"/>
      <c r="P815" s="1"/>
    </row>
    <row r="816" spans="1:16" ht="15" customHeight="1">
      <c r="A816" s="1"/>
      <c r="D816" s="88"/>
      <c r="E816" s="1"/>
      <c r="F816" s="2"/>
      <c r="G816" s="12"/>
      <c r="M816" s="3"/>
      <c r="N816" s="1"/>
      <c r="O816" s="4"/>
      <c r="P816" s="1"/>
    </row>
    <row r="817" spans="1:16" ht="15" customHeight="1">
      <c r="A817" s="1"/>
      <c r="D817" s="88"/>
      <c r="E817" s="1"/>
      <c r="F817" s="2"/>
      <c r="G817" s="12"/>
      <c r="M817" s="3"/>
      <c r="N817" s="1"/>
      <c r="O817" s="4"/>
      <c r="P817" s="1"/>
    </row>
    <row r="818" spans="1:16" ht="15" customHeight="1">
      <c r="A818" s="1"/>
      <c r="D818" s="88"/>
      <c r="E818" s="1"/>
      <c r="F818" s="2"/>
      <c r="G818" s="12"/>
      <c r="M818" s="3"/>
      <c r="N818" s="1"/>
      <c r="O818" s="4"/>
      <c r="P818" s="1"/>
    </row>
    <row r="819" spans="1:16" ht="15" customHeight="1">
      <c r="A819" s="1"/>
      <c r="D819" s="88"/>
      <c r="E819" s="1"/>
      <c r="F819" s="2"/>
      <c r="G819" s="12"/>
      <c r="M819" s="3"/>
      <c r="N819" s="1"/>
      <c r="O819" s="4"/>
      <c r="P819" s="1"/>
    </row>
    <row r="820" spans="1:16" ht="15" customHeight="1">
      <c r="A820" s="1"/>
      <c r="D820" s="88"/>
      <c r="E820" s="1"/>
      <c r="F820" s="2"/>
      <c r="G820" s="12"/>
      <c r="M820" s="3"/>
      <c r="N820" s="1"/>
      <c r="O820" s="4"/>
      <c r="P820" s="1"/>
    </row>
    <row r="821" spans="1:16" ht="15" customHeight="1">
      <c r="A821" s="1"/>
      <c r="D821" s="88"/>
      <c r="E821" s="1"/>
      <c r="F821" s="2"/>
      <c r="G821" s="12"/>
      <c r="M821" s="3"/>
      <c r="N821" s="1"/>
      <c r="O821" s="4"/>
      <c r="P821" s="1"/>
    </row>
    <row r="822" spans="1:16" ht="15" customHeight="1">
      <c r="A822" s="1"/>
      <c r="D822" s="88"/>
      <c r="E822" s="1"/>
      <c r="F822" s="2"/>
      <c r="G822" s="12"/>
      <c r="M822" s="3"/>
      <c r="N822" s="1"/>
      <c r="O822" s="4"/>
      <c r="P822" s="1"/>
    </row>
    <row r="823" spans="1:16" ht="15" customHeight="1">
      <c r="A823" s="1"/>
      <c r="D823" s="88"/>
      <c r="E823" s="1"/>
      <c r="F823" s="2"/>
      <c r="G823" s="12"/>
      <c r="M823" s="3"/>
      <c r="N823" s="1"/>
      <c r="O823" s="4"/>
      <c r="P823" s="1"/>
    </row>
    <row r="824" spans="1:16" ht="15" customHeight="1">
      <c r="A824" s="1"/>
      <c r="D824" s="88"/>
      <c r="E824" s="1"/>
      <c r="F824" s="2"/>
      <c r="G824" s="12"/>
      <c r="M824" s="3"/>
      <c r="N824" s="1"/>
      <c r="O824" s="4"/>
      <c r="P824" s="1"/>
    </row>
    <row r="825" spans="1:16" ht="15" customHeight="1">
      <c r="A825" s="1"/>
      <c r="D825" s="88"/>
      <c r="E825" s="1"/>
      <c r="F825" s="2"/>
      <c r="G825" s="12"/>
      <c r="M825" s="3"/>
      <c r="N825" s="1"/>
      <c r="O825" s="4"/>
      <c r="P825" s="1"/>
    </row>
    <row r="826" spans="1:16" ht="15" customHeight="1">
      <c r="A826" s="1"/>
      <c r="D826" s="88"/>
      <c r="E826" s="1"/>
      <c r="F826" s="2"/>
      <c r="G826" s="12"/>
      <c r="M826" s="3"/>
      <c r="N826" s="1"/>
      <c r="O826" s="4"/>
      <c r="P826" s="1"/>
    </row>
    <row r="827" spans="1:16" ht="15" customHeight="1">
      <c r="A827" s="1"/>
      <c r="D827" s="88"/>
      <c r="E827" s="1"/>
      <c r="F827" s="2"/>
      <c r="G827" s="12"/>
      <c r="M827" s="3"/>
      <c r="N827" s="1"/>
      <c r="O827" s="4"/>
      <c r="P827" s="1"/>
    </row>
    <row r="828" spans="1:16" ht="15" customHeight="1">
      <c r="A828" s="1"/>
      <c r="D828" s="88"/>
      <c r="E828" s="1"/>
      <c r="F828" s="2"/>
      <c r="G828" s="12"/>
      <c r="M828" s="3"/>
      <c r="N828" s="1"/>
      <c r="O828" s="4"/>
      <c r="P828" s="1"/>
    </row>
    <row r="829" spans="1:16" ht="15" customHeight="1">
      <c r="A829" s="1"/>
      <c r="D829" s="88"/>
      <c r="E829" s="1"/>
      <c r="F829" s="2"/>
      <c r="G829" s="12"/>
      <c r="M829" s="3"/>
      <c r="N829" s="1"/>
      <c r="O829" s="4"/>
      <c r="P829" s="1"/>
    </row>
    <row r="830" spans="1:16" ht="15" customHeight="1">
      <c r="A830" s="1"/>
      <c r="D830" s="88"/>
      <c r="E830" s="1"/>
      <c r="F830" s="2"/>
      <c r="G830" s="12"/>
      <c r="M830" s="3"/>
      <c r="N830" s="1"/>
      <c r="O830" s="4"/>
      <c r="P830" s="1"/>
    </row>
    <row r="831" spans="1:16" ht="15" customHeight="1">
      <c r="A831" s="1"/>
      <c r="D831" s="88"/>
      <c r="E831" s="1"/>
      <c r="F831" s="2"/>
      <c r="G831" s="12"/>
      <c r="M831" s="3"/>
      <c r="N831" s="1"/>
      <c r="O831" s="4"/>
      <c r="P831" s="1"/>
    </row>
    <row r="832" spans="1:16" ht="15" customHeight="1">
      <c r="A832" s="1"/>
      <c r="D832" s="88"/>
      <c r="E832" s="1"/>
      <c r="F832" s="2"/>
      <c r="G832" s="12"/>
      <c r="M832" s="3"/>
      <c r="N832" s="1"/>
      <c r="O832" s="4"/>
      <c r="P832" s="1"/>
    </row>
    <row r="833" spans="1:16" ht="15" customHeight="1">
      <c r="A833" s="1"/>
      <c r="D833" s="88"/>
      <c r="E833" s="1"/>
      <c r="F833" s="2"/>
      <c r="G833" s="12"/>
      <c r="M833" s="3"/>
      <c r="N833" s="1"/>
      <c r="O833" s="4"/>
      <c r="P833" s="1"/>
    </row>
    <row r="834" spans="1:16" ht="15" customHeight="1">
      <c r="A834" s="1"/>
      <c r="D834" s="88"/>
      <c r="E834" s="1"/>
      <c r="F834" s="2"/>
      <c r="G834" s="12"/>
      <c r="M834" s="3"/>
      <c r="N834" s="1"/>
      <c r="O834" s="4"/>
      <c r="P834" s="1"/>
    </row>
    <row r="835" spans="1:16" ht="15" customHeight="1">
      <c r="A835" s="1"/>
      <c r="D835" s="88"/>
      <c r="E835" s="1"/>
      <c r="F835" s="2"/>
      <c r="G835" s="12"/>
      <c r="M835" s="3"/>
      <c r="N835" s="1"/>
      <c r="O835" s="4"/>
      <c r="P835" s="1"/>
    </row>
    <row r="836" spans="1:16" ht="15" customHeight="1">
      <c r="A836" s="1"/>
      <c r="D836" s="88"/>
      <c r="E836" s="1"/>
      <c r="F836" s="2"/>
      <c r="G836" s="12"/>
      <c r="M836" s="3"/>
      <c r="N836" s="1"/>
      <c r="O836" s="4"/>
      <c r="P836" s="1"/>
    </row>
    <row r="837" spans="1:16" ht="15" customHeight="1">
      <c r="A837" s="1"/>
      <c r="D837" s="88"/>
      <c r="E837" s="1"/>
      <c r="F837" s="2"/>
      <c r="G837" s="12"/>
      <c r="M837" s="3"/>
      <c r="N837" s="1"/>
      <c r="O837" s="4"/>
      <c r="P837" s="1"/>
    </row>
    <row r="838" spans="1:16" ht="15" customHeight="1">
      <c r="A838" s="1"/>
      <c r="D838" s="88"/>
      <c r="E838" s="1"/>
      <c r="F838" s="2"/>
      <c r="G838" s="12"/>
      <c r="M838" s="3"/>
      <c r="N838" s="1"/>
      <c r="O838" s="4"/>
      <c r="P838" s="1"/>
    </row>
    <row r="839" spans="1:16" ht="15" customHeight="1">
      <c r="A839" s="1"/>
      <c r="D839" s="88"/>
      <c r="E839" s="1"/>
      <c r="F839" s="2"/>
      <c r="G839" s="12"/>
      <c r="M839" s="3"/>
      <c r="N839" s="1"/>
      <c r="O839" s="4"/>
      <c r="P839" s="1"/>
    </row>
    <row r="840" spans="1:16" ht="15" customHeight="1">
      <c r="A840" s="1"/>
      <c r="D840" s="88"/>
      <c r="E840" s="1"/>
      <c r="F840" s="2"/>
      <c r="G840" s="12"/>
      <c r="M840" s="3"/>
      <c r="N840" s="1"/>
      <c r="O840" s="4"/>
      <c r="P840" s="1"/>
    </row>
    <row r="841" spans="1:16" ht="15" customHeight="1">
      <c r="A841" s="1"/>
      <c r="D841" s="88"/>
      <c r="E841" s="1"/>
      <c r="F841" s="2"/>
      <c r="G841" s="12"/>
      <c r="M841" s="3"/>
      <c r="N841" s="1"/>
      <c r="O841" s="4"/>
      <c r="P841" s="1"/>
    </row>
    <row r="842" spans="1:16" ht="15" customHeight="1">
      <c r="A842" s="1"/>
      <c r="D842" s="88"/>
      <c r="E842" s="1"/>
      <c r="F842" s="2"/>
      <c r="G842" s="12"/>
      <c r="M842" s="3"/>
      <c r="N842" s="1"/>
      <c r="O842" s="4"/>
      <c r="P842" s="1"/>
    </row>
    <row r="843" spans="1:16" ht="15" customHeight="1">
      <c r="A843" s="1"/>
      <c r="D843" s="88"/>
      <c r="E843" s="1"/>
      <c r="F843" s="2"/>
      <c r="G843" s="12"/>
      <c r="M843" s="3"/>
      <c r="N843" s="1"/>
      <c r="O843" s="4"/>
      <c r="P843" s="1"/>
    </row>
    <row r="844" spans="1:16" ht="15" customHeight="1">
      <c r="A844" s="1"/>
      <c r="D844" s="88"/>
      <c r="E844" s="1"/>
      <c r="F844" s="2"/>
      <c r="G844" s="12"/>
      <c r="M844" s="3"/>
      <c r="N844" s="1"/>
      <c r="O844" s="4"/>
      <c r="P844" s="1"/>
    </row>
    <row r="845" spans="1:16" ht="15" customHeight="1">
      <c r="A845" s="1"/>
      <c r="D845" s="88"/>
      <c r="E845" s="1"/>
      <c r="F845" s="2"/>
      <c r="G845" s="12"/>
      <c r="M845" s="3"/>
      <c r="N845" s="1"/>
      <c r="O845" s="4"/>
      <c r="P845" s="1"/>
    </row>
    <row r="846" spans="1:16" ht="15" customHeight="1">
      <c r="A846" s="1"/>
      <c r="D846" s="88"/>
      <c r="E846" s="1"/>
      <c r="F846" s="2"/>
      <c r="G846" s="12"/>
      <c r="M846" s="3"/>
      <c r="N846" s="1"/>
      <c r="O846" s="4"/>
      <c r="P846" s="1"/>
    </row>
    <row r="847" spans="1:16" ht="15" customHeight="1">
      <c r="A847" s="1"/>
      <c r="D847" s="88"/>
      <c r="E847" s="1"/>
      <c r="F847" s="2"/>
      <c r="G847" s="12"/>
      <c r="M847" s="3"/>
      <c r="N847" s="1"/>
      <c r="O847" s="4"/>
      <c r="P847" s="1"/>
    </row>
    <row r="848" spans="1:16" ht="15" customHeight="1">
      <c r="A848" s="1"/>
      <c r="D848" s="88"/>
      <c r="E848" s="1"/>
      <c r="F848" s="2"/>
      <c r="G848" s="12"/>
      <c r="M848" s="3"/>
      <c r="N848" s="1"/>
      <c r="O848" s="4"/>
      <c r="P848" s="1"/>
    </row>
    <row r="849" spans="1:16" ht="15" customHeight="1">
      <c r="A849" s="1"/>
      <c r="D849" s="88"/>
      <c r="E849" s="1"/>
      <c r="F849" s="2"/>
      <c r="G849" s="12"/>
      <c r="M849" s="3"/>
      <c r="N849" s="1"/>
      <c r="O849" s="4"/>
      <c r="P849" s="1"/>
    </row>
    <row r="850" spans="1:16" ht="15" customHeight="1">
      <c r="A850" s="1"/>
      <c r="D850" s="88"/>
      <c r="E850" s="1"/>
      <c r="F850" s="2"/>
      <c r="G850" s="12"/>
      <c r="M850" s="3"/>
      <c r="N850" s="1"/>
      <c r="O850" s="4"/>
      <c r="P850" s="1"/>
    </row>
    <row r="851" spans="1:16" ht="15" customHeight="1">
      <c r="A851" s="1"/>
      <c r="D851" s="88"/>
      <c r="E851" s="1"/>
      <c r="F851" s="2"/>
      <c r="G851" s="12"/>
      <c r="M851" s="3"/>
      <c r="N851" s="1"/>
      <c r="O851" s="4"/>
      <c r="P851" s="1"/>
    </row>
    <row r="852" spans="1:16" ht="15" customHeight="1">
      <c r="A852" s="1"/>
      <c r="D852" s="88"/>
      <c r="E852" s="1"/>
      <c r="F852" s="2"/>
      <c r="G852" s="12"/>
      <c r="M852" s="3"/>
      <c r="N852" s="1"/>
      <c r="O852" s="4"/>
      <c r="P852" s="1"/>
    </row>
    <row r="853" spans="1:16" ht="15" customHeight="1">
      <c r="A853" s="1"/>
      <c r="D853" s="88"/>
      <c r="E853" s="1"/>
      <c r="F853" s="2"/>
      <c r="G853" s="12"/>
      <c r="M853" s="3"/>
      <c r="N853" s="1"/>
      <c r="O853" s="4"/>
      <c r="P853" s="1"/>
    </row>
    <row r="854" spans="1:16" ht="15" customHeight="1">
      <c r="A854" s="1"/>
      <c r="D854" s="88"/>
      <c r="E854" s="1"/>
      <c r="F854" s="2"/>
      <c r="G854" s="12"/>
      <c r="M854" s="3"/>
      <c r="N854" s="1"/>
      <c r="O854" s="4"/>
      <c r="P854" s="1"/>
    </row>
    <row r="855" spans="1:16" ht="15" customHeight="1">
      <c r="A855" s="1"/>
      <c r="D855" s="88"/>
      <c r="E855" s="1"/>
      <c r="F855" s="2"/>
      <c r="G855" s="12"/>
      <c r="M855" s="3"/>
      <c r="N855" s="1"/>
      <c r="O855" s="4"/>
      <c r="P855" s="1"/>
    </row>
    <row r="856" spans="1:16" ht="15" customHeight="1">
      <c r="A856" s="1"/>
      <c r="D856" s="88"/>
      <c r="E856" s="1"/>
      <c r="F856" s="2"/>
      <c r="G856" s="12"/>
      <c r="M856" s="3"/>
      <c r="N856" s="1"/>
      <c r="O856" s="4"/>
      <c r="P856" s="1"/>
    </row>
    <row r="857" spans="1:16" ht="15" customHeight="1">
      <c r="A857" s="1"/>
      <c r="D857" s="88"/>
      <c r="E857" s="1"/>
      <c r="F857" s="2"/>
      <c r="G857" s="12"/>
      <c r="M857" s="3"/>
      <c r="N857" s="1"/>
      <c r="O857" s="4"/>
      <c r="P857" s="1"/>
    </row>
    <row r="858" spans="1:16" ht="15" customHeight="1">
      <c r="A858" s="1"/>
      <c r="D858" s="88"/>
      <c r="E858" s="1"/>
      <c r="F858" s="2"/>
      <c r="G858" s="12"/>
      <c r="M858" s="3"/>
      <c r="N858" s="1"/>
      <c r="O858" s="4"/>
      <c r="P858" s="1"/>
    </row>
    <row r="859" spans="1:16" ht="15" customHeight="1">
      <c r="A859" s="1"/>
      <c r="D859" s="88"/>
      <c r="E859" s="1"/>
      <c r="F859" s="2"/>
      <c r="G859" s="12"/>
      <c r="M859" s="3"/>
      <c r="N859" s="1"/>
      <c r="O859" s="4"/>
      <c r="P859" s="1"/>
    </row>
    <row r="860" spans="1:16" ht="15" customHeight="1">
      <c r="A860" s="1"/>
      <c r="D860" s="88"/>
      <c r="E860" s="1"/>
      <c r="F860" s="2"/>
      <c r="G860" s="12"/>
      <c r="M860" s="3"/>
      <c r="N860" s="1"/>
      <c r="O860" s="4"/>
      <c r="P860" s="1"/>
    </row>
    <row r="861" spans="1:16" ht="15" customHeight="1">
      <c r="A861" s="1"/>
      <c r="D861" s="88"/>
      <c r="E861" s="1"/>
      <c r="F861" s="2"/>
      <c r="G861" s="12"/>
      <c r="M861" s="3"/>
      <c r="N861" s="1"/>
      <c r="O861" s="4"/>
      <c r="P861" s="1"/>
    </row>
    <row r="862" spans="1:16" ht="15" customHeight="1">
      <c r="A862" s="1"/>
      <c r="D862" s="88"/>
      <c r="E862" s="1"/>
      <c r="F862" s="2"/>
      <c r="G862" s="12"/>
      <c r="M862" s="3"/>
      <c r="N862" s="1"/>
      <c r="O862" s="4"/>
      <c r="P862" s="1"/>
    </row>
    <row r="863" spans="1:16" ht="15" customHeight="1">
      <c r="A863" s="1"/>
      <c r="D863" s="88"/>
      <c r="E863" s="1"/>
      <c r="F863" s="2"/>
      <c r="G863" s="12"/>
      <c r="M863" s="3"/>
      <c r="N863" s="1"/>
      <c r="O863" s="4"/>
      <c r="P863" s="1"/>
    </row>
    <row r="864" spans="1:16" ht="15" customHeight="1">
      <c r="A864" s="1"/>
      <c r="D864" s="88"/>
      <c r="E864" s="1"/>
      <c r="F864" s="2"/>
      <c r="G864" s="12"/>
      <c r="M864" s="3"/>
      <c r="N864" s="1"/>
      <c r="O864" s="4"/>
      <c r="P864" s="1"/>
    </row>
    <row r="865" spans="1:16" ht="15" customHeight="1">
      <c r="A865" s="1"/>
      <c r="D865" s="88"/>
      <c r="E865" s="1"/>
      <c r="F865" s="2"/>
      <c r="G865" s="12"/>
      <c r="M865" s="3"/>
      <c r="N865" s="1"/>
      <c r="O865" s="4"/>
      <c r="P865" s="1"/>
    </row>
    <row r="866" spans="1:16" ht="15" customHeight="1">
      <c r="A866" s="1"/>
      <c r="D866" s="88"/>
      <c r="E866" s="1"/>
      <c r="F866" s="2"/>
      <c r="G866" s="12"/>
      <c r="M866" s="3"/>
      <c r="N866" s="1"/>
      <c r="O866" s="4"/>
      <c r="P866" s="1"/>
    </row>
    <row r="867" spans="1:16" ht="15" customHeight="1">
      <c r="A867" s="1"/>
      <c r="D867" s="88"/>
      <c r="E867" s="1"/>
      <c r="F867" s="2"/>
      <c r="G867" s="12"/>
      <c r="M867" s="3"/>
      <c r="N867" s="1"/>
      <c r="O867" s="4"/>
      <c r="P867" s="1"/>
    </row>
    <row r="868" spans="1:16" ht="15" customHeight="1">
      <c r="A868" s="1"/>
      <c r="D868" s="88"/>
      <c r="E868" s="1"/>
      <c r="F868" s="2"/>
      <c r="G868" s="12"/>
      <c r="M868" s="3"/>
      <c r="N868" s="1"/>
      <c r="O868" s="4"/>
      <c r="P868" s="1"/>
    </row>
    <row r="869" spans="1:16" ht="15" customHeight="1">
      <c r="A869" s="1"/>
      <c r="D869" s="88"/>
      <c r="E869" s="1"/>
      <c r="F869" s="2"/>
      <c r="G869" s="12"/>
      <c r="M869" s="3"/>
      <c r="N869" s="1"/>
      <c r="O869" s="4"/>
      <c r="P869" s="1"/>
    </row>
    <row r="870" spans="1:16" ht="15" customHeight="1">
      <c r="A870" s="1"/>
      <c r="D870" s="88"/>
      <c r="E870" s="1"/>
      <c r="F870" s="2"/>
      <c r="G870" s="12"/>
      <c r="M870" s="3"/>
      <c r="N870" s="1"/>
      <c r="O870" s="4"/>
      <c r="P870" s="1"/>
    </row>
    <row r="871" spans="1:16" ht="15" customHeight="1">
      <c r="A871" s="1"/>
      <c r="D871" s="88"/>
      <c r="E871" s="1"/>
      <c r="F871" s="2"/>
      <c r="G871" s="12"/>
      <c r="M871" s="3"/>
      <c r="N871" s="1"/>
      <c r="O871" s="4"/>
      <c r="P871" s="1"/>
    </row>
    <row r="872" spans="1:16" ht="15" customHeight="1">
      <c r="A872" s="1"/>
      <c r="D872" s="88"/>
      <c r="E872" s="1"/>
      <c r="F872" s="2"/>
      <c r="G872" s="12"/>
      <c r="M872" s="3"/>
      <c r="N872" s="1"/>
      <c r="O872" s="4"/>
      <c r="P872" s="1"/>
    </row>
    <row r="873" spans="1:16" ht="15" customHeight="1">
      <c r="A873" s="1"/>
      <c r="D873" s="88"/>
      <c r="E873" s="1"/>
      <c r="F873" s="2"/>
      <c r="G873" s="12"/>
      <c r="M873" s="3"/>
      <c r="N873" s="1"/>
      <c r="O873" s="4"/>
      <c r="P873" s="1"/>
    </row>
    <row r="874" spans="1:16" ht="15" customHeight="1">
      <c r="A874" s="1"/>
      <c r="D874" s="88"/>
      <c r="E874" s="1"/>
      <c r="F874" s="2"/>
      <c r="G874" s="12"/>
      <c r="M874" s="3"/>
      <c r="N874" s="1"/>
      <c r="O874" s="4"/>
      <c r="P874" s="1"/>
    </row>
    <row r="875" spans="1:16" ht="15" customHeight="1">
      <c r="A875" s="1"/>
      <c r="D875" s="88"/>
      <c r="E875" s="1"/>
      <c r="F875" s="2"/>
      <c r="G875" s="12"/>
      <c r="M875" s="3"/>
      <c r="N875" s="1"/>
      <c r="O875" s="4"/>
      <c r="P875" s="1"/>
    </row>
    <row r="876" spans="1:16" ht="15" customHeight="1">
      <c r="A876" s="1"/>
      <c r="D876" s="88"/>
      <c r="E876" s="1"/>
      <c r="F876" s="2"/>
      <c r="G876" s="12"/>
      <c r="M876" s="3"/>
      <c r="N876" s="1"/>
      <c r="O876" s="4"/>
      <c r="P876" s="1"/>
    </row>
    <row r="877" spans="1:16" ht="15" customHeight="1">
      <c r="A877" s="1"/>
      <c r="D877" s="88"/>
      <c r="E877" s="1"/>
      <c r="F877" s="2"/>
      <c r="G877" s="12"/>
      <c r="M877" s="3"/>
      <c r="N877" s="1"/>
      <c r="O877" s="4"/>
      <c r="P877" s="1"/>
    </row>
    <row r="878" spans="1:16" ht="15" customHeight="1">
      <c r="A878" s="1"/>
      <c r="D878" s="88"/>
      <c r="E878" s="1"/>
      <c r="F878" s="2"/>
      <c r="G878" s="12"/>
      <c r="M878" s="3"/>
      <c r="N878" s="1"/>
      <c r="O878" s="4"/>
      <c r="P878" s="1"/>
    </row>
    <row r="879" spans="1:16" ht="15" customHeight="1">
      <c r="A879" s="1"/>
      <c r="D879" s="88"/>
      <c r="E879" s="1"/>
      <c r="F879" s="2"/>
      <c r="G879" s="12"/>
      <c r="M879" s="3"/>
      <c r="N879" s="1"/>
      <c r="O879" s="4"/>
      <c r="P879" s="1"/>
    </row>
    <row r="880" spans="1:16" ht="15" customHeight="1">
      <c r="A880" s="1"/>
      <c r="D880" s="88"/>
      <c r="E880" s="1"/>
      <c r="F880" s="2"/>
      <c r="G880" s="12"/>
      <c r="M880" s="3"/>
      <c r="N880" s="1"/>
      <c r="O880" s="4"/>
      <c r="P880" s="1"/>
    </row>
    <row r="881" spans="1:16" ht="15" customHeight="1">
      <c r="A881" s="1"/>
      <c r="D881" s="88"/>
      <c r="E881" s="1"/>
      <c r="F881" s="2"/>
      <c r="G881" s="12"/>
      <c r="M881" s="3"/>
      <c r="N881" s="1"/>
      <c r="O881" s="4"/>
      <c r="P881" s="1"/>
    </row>
    <row r="882" spans="1:16" ht="15" customHeight="1">
      <c r="A882" s="1"/>
      <c r="D882" s="88"/>
      <c r="E882" s="1"/>
      <c r="F882" s="2"/>
      <c r="G882" s="12"/>
      <c r="M882" s="3"/>
      <c r="N882" s="1"/>
      <c r="O882" s="4"/>
      <c r="P882" s="1"/>
    </row>
    <row r="883" spans="1:16" ht="15" customHeight="1">
      <c r="A883" s="1"/>
      <c r="D883" s="88"/>
      <c r="E883" s="1"/>
      <c r="F883" s="2"/>
      <c r="G883" s="12"/>
      <c r="M883" s="3"/>
      <c r="N883" s="1"/>
      <c r="O883" s="4"/>
      <c r="P883" s="1"/>
    </row>
    <row r="884" spans="1:16" ht="15" customHeight="1">
      <c r="A884" s="1"/>
      <c r="D884" s="88"/>
      <c r="E884" s="1"/>
      <c r="F884" s="2"/>
      <c r="G884" s="12"/>
      <c r="M884" s="3"/>
      <c r="N884" s="1"/>
      <c r="O884" s="4"/>
      <c r="P884" s="1"/>
    </row>
    <row r="885" spans="1:16" ht="15" customHeight="1">
      <c r="A885" s="1"/>
      <c r="D885" s="88"/>
      <c r="E885" s="1"/>
      <c r="F885" s="2"/>
      <c r="G885" s="12"/>
      <c r="M885" s="3"/>
      <c r="N885" s="1"/>
      <c r="O885" s="4"/>
      <c r="P885" s="1"/>
    </row>
    <row r="886" spans="1:16" ht="15" customHeight="1">
      <c r="A886" s="1"/>
      <c r="D886" s="88"/>
      <c r="E886" s="1"/>
      <c r="F886" s="2"/>
      <c r="G886" s="12"/>
      <c r="M886" s="3"/>
      <c r="N886" s="1"/>
      <c r="O886" s="4"/>
      <c r="P886" s="1"/>
    </row>
    <row r="887" spans="1:16" ht="15" customHeight="1">
      <c r="A887" s="1"/>
      <c r="D887" s="88"/>
      <c r="E887" s="1"/>
      <c r="F887" s="2"/>
      <c r="G887" s="12"/>
      <c r="M887" s="3"/>
      <c r="N887" s="1"/>
      <c r="O887" s="4"/>
      <c r="P887" s="1"/>
    </row>
    <row r="888" spans="1:16" ht="15" customHeight="1">
      <c r="A888" s="1"/>
      <c r="D888" s="88"/>
      <c r="E888" s="1"/>
      <c r="F888" s="2"/>
      <c r="G888" s="12"/>
      <c r="M888" s="3"/>
      <c r="N888" s="1"/>
      <c r="O888" s="4"/>
      <c r="P888" s="1"/>
    </row>
    <row r="889" spans="1:16" ht="15" customHeight="1">
      <c r="A889" s="1"/>
      <c r="D889" s="88"/>
      <c r="E889" s="1"/>
      <c r="F889" s="2"/>
      <c r="G889" s="12"/>
      <c r="M889" s="3"/>
      <c r="N889" s="1"/>
      <c r="O889" s="4"/>
      <c r="P889" s="1"/>
    </row>
    <row r="890" spans="1:16" ht="15" customHeight="1">
      <c r="A890" s="1"/>
      <c r="D890" s="88"/>
      <c r="E890" s="1"/>
      <c r="F890" s="2"/>
      <c r="G890" s="12"/>
      <c r="M890" s="3"/>
      <c r="N890" s="1"/>
      <c r="O890" s="4"/>
      <c r="P890" s="1"/>
    </row>
    <row r="891" spans="1:16" ht="15" customHeight="1">
      <c r="A891" s="1"/>
      <c r="D891" s="88"/>
      <c r="E891" s="1"/>
      <c r="F891" s="2"/>
      <c r="G891" s="12"/>
      <c r="M891" s="3"/>
      <c r="N891" s="1"/>
      <c r="O891" s="4"/>
      <c r="P891" s="1"/>
    </row>
    <row r="892" spans="1:16" ht="15" customHeight="1">
      <c r="A892" s="1"/>
      <c r="D892" s="88"/>
      <c r="E892" s="1"/>
      <c r="F892" s="2"/>
      <c r="G892" s="12"/>
      <c r="M892" s="3"/>
      <c r="N892" s="1"/>
      <c r="O892" s="4"/>
      <c r="P892" s="1"/>
    </row>
    <row r="893" spans="1:16" ht="15" customHeight="1">
      <c r="A893" s="1"/>
      <c r="D893" s="88"/>
      <c r="E893" s="1"/>
      <c r="F893" s="2"/>
      <c r="G893" s="12"/>
      <c r="M893" s="3"/>
      <c r="N893" s="1"/>
      <c r="O893" s="4"/>
      <c r="P893" s="1"/>
    </row>
    <row r="894" spans="1:16" ht="15" customHeight="1">
      <c r="A894" s="1"/>
      <c r="D894" s="88"/>
      <c r="E894" s="1"/>
      <c r="F894" s="2"/>
      <c r="G894" s="12"/>
      <c r="M894" s="3"/>
      <c r="N894" s="1"/>
      <c r="O894" s="4"/>
      <c r="P894" s="1"/>
    </row>
    <row r="895" spans="1:16" ht="15" customHeight="1">
      <c r="A895" s="1"/>
      <c r="D895" s="88"/>
      <c r="E895" s="1"/>
      <c r="F895" s="2"/>
      <c r="G895" s="12"/>
      <c r="M895" s="3"/>
      <c r="N895" s="1"/>
      <c r="O895" s="4"/>
      <c r="P895" s="1"/>
    </row>
    <row r="896" spans="1:16" ht="15" customHeight="1">
      <c r="A896" s="1"/>
      <c r="D896" s="88"/>
      <c r="E896" s="1"/>
      <c r="F896" s="2"/>
      <c r="G896" s="12"/>
      <c r="M896" s="3"/>
      <c r="N896" s="1"/>
      <c r="O896" s="4"/>
      <c r="P896" s="1"/>
    </row>
    <row r="897" spans="1:16" ht="15" customHeight="1">
      <c r="A897" s="1"/>
      <c r="D897" s="88"/>
      <c r="E897" s="1"/>
      <c r="F897" s="2"/>
      <c r="G897" s="12"/>
      <c r="M897" s="3"/>
      <c r="N897" s="1"/>
      <c r="O897" s="4"/>
      <c r="P897" s="1"/>
    </row>
    <row r="898" spans="1:16" ht="15" customHeight="1">
      <c r="A898" s="1"/>
      <c r="D898" s="88"/>
      <c r="E898" s="1"/>
      <c r="F898" s="2"/>
      <c r="G898" s="12"/>
      <c r="M898" s="3"/>
      <c r="N898" s="1"/>
      <c r="O898" s="4"/>
      <c r="P898" s="1"/>
    </row>
    <row r="899" spans="1:16" ht="15" customHeight="1">
      <c r="A899" s="1"/>
      <c r="D899" s="88"/>
      <c r="E899" s="1"/>
      <c r="F899" s="2"/>
      <c r="G899" s="12"/>
      <c r="M899" s="3"/>
      <c r="N899" s="1"/>
      <c r="O899" s="4"/>
      <c r="P899" s="1"/>
    </row>
    <row r="900" spans="1:16" ht="15" customHeight="1">
      <c r="A900" s="1"/>
      <c r="D900" s="88"/>
      <c r="E900" s="1"/>
      <c r="F900" s="2"/>
      <c r="G900" s="12"/>
      <c r="M900" s="3"/>
      <c r="N900" s="1"/>
      <c r="O900" s="4"/>
      <c r="P900" s="1"/>
    </row>
    <row r="901" spans="1:16" ht="15" customHeight="1">
      <c r="A901" s="1"/>
      <c r="D901" s="88"/>
      <c r="E901" s="1"/>
      <c r="F901" s="2"/>
      <c r="G901" s="12"/>
      <c r="M901" s="3"/>
      <c r="N901" s="1"/>
      <c r="O901" s="4"/>
      <c r="P901" s="1"/>
    </row>
    <row r="902" spans="1:16" ht="15" customHeight="1">
      <c r="A902" s="1"/>
      <c r="D902" s="88"/>
      <c r="E902" s="1"/>
      <c r="F902" s="2"/>
      <c r="G902" s="12"/>
      <c r="M902" s="3"/>
      <c r="N902" s="1"/>
      <c r="O902" s="4"/>
      <c r="P902" s="1"/>
    </row>
    <row r="903" spans="1:16" ht="15" customHeight="1">
      <c r="A903" s="1"/>
      <c r="D903" s="88"/>
      <c r="E903" s="1"/>
      <c r="F903" s="2"/>
      <c r="G903" s="12"/>
      <c r="M903" s="3"/>
      <c r="N903" s="1"/>
      <c r="O903" s="4"/>
      <c r="P903" s="1"/>
    </row>
    <row r="904" spans="1:16" ht="15" customHeight="1">
      <c r="A904" s="1"/>
      <c r="D904" s="88"/>
      <c r="E904" s="1"/>
      <c r="F904" s="2"/>
      <c r="G904" s="12"/>
      <c r="M904" s="3"/>
      <c r="N904" s="1"/>
      <c r="O904" s="4"/>
      <c r="P904" s="1"/>
    </row>
    <row r="905" spans="1:16" ht="15" customHeight="1">
      <c r="A905" s="1"/>
      <c r="D905" s="88"/>
      <c r="E905" s="1"/>
      <c r="F905" s="2"/>
      <c r="G905" s="12"/>
      <c r="M905" s="3"/>
      <c r="N905" s="1"/>
      <c r="O905" s="4"/>
      <c r="P905" s="1"/>
    </row>
    <row r="906" spans="1:16" ht="15" customHeight="1">
      <c r="A906" s="1"/>
      <c r="D906" s="88"/>
      <c r="E906" s="1"/>
      <c r="F906" s="2"/>
      <c r="G906" s="12"/>
      <c r="M906" s="3"/>
      <c r="N906" s="1"/>
      <c r="O906" s="4"/>
      <c r="P906" s="1"/>
    </row>
    <row r="907" spans="1:16" ht="15" customHeight="1">
      <c r="A907" s="1"/>
      <c r="D907" s="88"/>
      <c r="E907" s="1"/>
      <c r="F907" s="2"/>
      <c r="G907" s="12"/>
      <c r="M907" s="3"/>
      <c r="N907" s="1"/>
      <c r="O907" s="4"/>
      <c r="P907" s="1"/>
    </row>
    <row r="908" spans="1:16" ht="15" customHeight="1">
      <c r="A908" s="1"/>
      <c r="D908" s="88"/>
      <c r="E908" s="1"/>
      <c r="F908" s="2"/>
      <c r="G908" s="12"/>
      <c r="M908" s="3"/>
      <c r="N908" s="1"/>
      <c r="O908" s="4"/>
      <c r="P908" s="1"/>
    </row>
    <row r="909" spans="1:16" ht="15" customHeight="1">
      <c r="A909" s="1"/>
      <c r="D909" s="88"/>
      <c r="E909" s="1"/>
      <c r="F909" s="2"/>
      <c r="G909" s="12"/>
      <c r="M909" s="3"/>
      <c r="N909" s="1"/>
      <c r="O909" s="4"/>
      <c r="P909" s="1"/>
    </row>
    <row r="910" spans="1:16" ht="15" customHeight="1">
      <c r="A910" s="1"/>
      <c r="D910" s="88"/>
      <c r="E910" s="1"/>
      <c r="F910" s="2"/>
      <c r="G910" s="12"/>
      <c r="M910" s="3"/>
      <c r="N910" s="1"/>
      <c r="O910" s="4"/>
      <c r="P910" s="1"/>
    </row>
    <row r="911" spans="1:16" ht="15" customHeight="1">
      <c r="A911" s="1"/>
      <c r="D911" s="88"/>
      <c r="E911" s="1"/>
      <c r="F911" s="2"/>
      <c r="G911" s="12"/>
      <c r="M911" s="3"/>
      <c r="N911" s="1"/>
      <c r="O911" s="4"/>
      <c r="P911" s="1"/>
    </row>
    <row r="912" spans="1:16" ht="15" customHeight="1">
      <c r="A912" s="1"/>
      <c r="D912" s="88"/>
      <c r="E912" s="1"/>
      <c r="F912" s="2"/>
      <c r="G912" s="12"/>
      <c r="M912" s="3"/>
      <c r="N912" s="1"/>
      <c r="O912" s="4"/>
      <c r="P912" s="1"/>
    </row>
    <row r="913" spans="1:16" ht="15" customHeight="1">
      <c r="A913" s="1"/>
      <c r="D913" s="88"/>
      <c r="E913" s="1"/>
      <c r="F913" s="2"/>
      <c r="G913" s="12"/>
      <c r="M913" s="3"/>
      <c r="N913" s="1"/>
      <c r="O913" s="4"/>
      <c r="P913" s="1"/>
    </row>
    <row r="914" spans="1:16" ht="15" customHeight="1">
      <c r="A914" s="1"/>
      <c r="D914" s="88"/>
      <c r="E914" s="1"/>
      <c r="F914" s="2"/>
      <c r="G914" s="12"/>
      <c r="M914" s="3"/>
      <c r="N914" s="1"/>
      <c r="O914" s="4"/>
      <c r="P914" s="1"/>
    </row>
    <row r="915" spans="1:16" ht="15" customHeight="1">
      <c r="A915" s="1"/>
      <c r="D915" s="88"/>
      <c r="E915" s="1"/>
      <c r="F915" s="2"/>
      <c r="G915" s="12"/>
      <c r="M915" s="3"/>
      <c r="N915" s="1"/>
      <c r="O915" s="4"/>
      <c r="P915" s="1"/>
    </row>
    <row r="916" spans="1:16" ht="15" customHeight="1">
      <c r="A916" s="1"/>
      <c r="D916" s="88"/>
      <c r="E916" s="1"/>
      <c r="F916" s="2"/>
      <c r="G916" s="12"/>
      <c r="M916" s="3"/>
      <c r="N916" s="1"/>
      <c r="O916" s="4"/>
      <c r="P916" s="1"/>
    </row>
    <row r="917" spans="1:16" ht="15" customHeight="1">
      <c r="A917" s="1"/>
      <c r="D917" s="88"/>
      <c r="E917" s="1"/>
      <c r="F917" s="2"/>
      <c r="G917" s="12"/>
      <c r="M917" s="3"/>
      <c r="N917" s="1"/>
      <c r="O917" s="4"/>
      <c r="P917" s="1"/>
    </row>
    <row r="918" spans="1:16" ht="15" customHeight="1">
      <c r="A918" s="1"/>
      <c r="D918" s="88"/>
      <c r="E918" s="1"/>
      <c r="F918" s="2"/>
      <c r="G918" s="12"/>
      <c r="M918" s="3"/>
      <c r="N918" s="1"/>
      <c r="O918" s="4"/>
      <c r="P918" s="1"/>
    </row>
    <row r="919" spans="1:16" ht="15" customHeight="1">
      <c r="A919" s="1"/>
      <c r="D919" s="88"/>
      <c r="E919" s="1"/>
      <c r="F919" s="2"/>
      <c r="G919" s="12"/>
      <c r="M919" s="3"/>
      <c r="N919" s="1"/>
      <c r="O919" s="4"/>
      <c r="P919" s="1"/>
    </row>
    <row r="920" spans="1:16" ht="15" customHeight="1">
      <c r="A920" s="1"/>
      <c r="D920" s="88"/>
      <c r="E920" s="1"/>
      <c r="F920" s="2"/>
      <c r="G920" s="12"/>
      <c r="M920" s="3"/>
      <c r="N920" s="1"/>
      <c r="O920" s="4"/>
      <c r="P920" s="1"/>
    </row>
    <row r="921" spans="1:16" ht="15" customHeight="1">
      <c r="A921" s="1"/>
      <c r="D921" s="88"/>
      <c r="E921" s="1"/>
      <c r="F921" s="2"/>
      <c r="G921" s="12"/>
      <c r="M921" s="3"/>
      <c r="N921" s="1"/>
      <c r="O921" s="4"/>
      <c r="P921" s="1"/>
    </row>
    <row r="922" spans="1:16" ht="15" customHeight="1">
      <c r="A922" s="1"/>
      <c r="D922" s="88"/>
      <c r="E922" s="1"/>
      <c r="F922" s="2"/>
      <c r="G922" s="12"/>
      <c r="M922" s="3"/>
      <c r="N922" s="1"/>
      <c r="O922" s="4"/>
      <c r="P922" s="1"/>
    </row>
    <row r="923" spans="1:16" ht="15" customHeight="1">
      <c r="A923" s="1"/>
      <c r="D923" s="88"/>
      <c r="E923" s="1"/>
      <c r="F923" s="2"/>
      <c r="G923" s="12"/>
      <c r="M923" s="3"/>
      <c r="N923" s="1"/>
      <c r="O923" s="4"/>
      <c r="P923" s="1"/>
    </row>
    <row r="924" spans="1:16" ht="15" customHeight="1">
      <c r="A924" s="1"/>
      <c r="D924" s="88"/>
      <c r="E924" s="1"/>
      <c r="F924" s="2"/>
      <c r="G924" s="12"/>
      <c r="M924" s="3"/>
      <c r="N924" s="1"/>
      <c r="O924" s="4"/>
      <c r="P924" s="1"/>
    </row>
    <row r="925" spans="1:16" ht="15" customHeight="1">
      <c r="A925" s="1"/>
      <c r="D925" s="88"/>
      <c r="E925" s="1"/>
      <c r="F925" s="2"/>
      <c r="G925" s="12"/>
      <c r="M925" s="3"/>
      <c r="N925" s="1"/>
      <c r="O925" s="4"/>
      <c r="P925" s="1"/>
    </row>
    <row r="926" spans="1:16" ht="15" customHeight="1">
      <c r="A926" s="1"/>
      <c r="D926" s="88"/>
      <c r="E926" s="1"/>
      <c r="F926" s="2"/>
      <c r="G926" s="12"/>
      <c r="M926" s="3"/>
      <c r="N926" s="1"/>
      <c r="O926" s="4"/>
      <c r="P926" s="1"/>
    </row>
    <row r="927" spans="1:16" ht="15" customHeight="1">
      <c r="A927" s="1"/>
      <c r="D927" s="88"/>
      <c r="E927" s="1"/>
      <c r="F927" s="2"/>
      <c r="G927" s="12"/>
      <c r="M927" s="3"/>
      <c r="N927" s="1"/>
      <c r="O927" s="4"/>
      <c r="P927" s="1"/>
    </row>
    <row r="928" spans="1:16" ht="15" customHeight="1">
      <c r="A928" s="1"/>
      <c r="D928" s="88"/>
      <c r="E928" s="1"/>
      <c r="F928" s="2"/>
      <c r="G928" s="12"/>
      <c r="M928" s="3"/>
      <c r="N928" s="1"/>
      <c r="O928" s="4"/>
      <c r="P928" s="1"/>
    </row>
    <row r="929" spans="1:16" ht="15" customHeight="1">
      <c r="A929" s="1"/>
      <c r="D929" s="88"/>
      <c r="E929" s="1"/>
      <c r="F929" s="2"/>
      <c r="G929" s="12"/>
      <c r="M929" s="3"/>
      <c r="N929" s="1"/>
      <c r="O929" s="4"/>
      <c r="P929" s="1"/>
    </row>
    <row r="930" spans="1:16" ht="15" customHeight="1">
      <c r="A930" s="1"/>
      <c r="D930" s="88"/>
      <c r="E930" s="1"/>
      <c r="F930" s="2"/>
      <c r="G930" s="12"/>
      <c r="M930" s="3"/>
      <c r="N930" s="1"/>
      <c r="O930" s="4"/>
      <c r="P930" s="1"/>
    </row>
    <row r="931" spans="1:16" ht="15" customHeight="1">
      <c r="A931" s="1"/>
      <c r="D931" s="88"/>
      <c r="E931" s="1"/>
      <c r="F931" s="2"/>
      <c r="G931" s="12"/>
      <c r="M931" s="3"/>
      <c r="N931" s="1"/>
      <c r="O931" s="4"/>
      <c r="P931" s="1"/>
    </row>
    <row r="932" spans="1:16" ht="15" customHeight="1">
      <c r="A932" s="1"/>
      <c r="D932" s="88"/>
      <c r="E932" s="1"/>
      <c r="F932" s="2"/>
      <c r="G932" s="12"/>
      <c r="M932" s="3"/>
      <c r="N932" s="1"/>
      <c r="O932" s="4"/>
      <c r="P932" s="1"/>
    </row>
    <row r="933" spans="1:16" ht="15" customHeight="1">
      <c r="A933" s="1"/>
      <c r="D933" s="88"/>
      <c r="E933" s="1"/>
      <c r="F933" s="2"/>
      <c r="G933" s="12"/>
      <c r="M933" s="3"/>
      <c r="N933" s="1"/>
      <c r="O933" s="4"/>
      <c r="P933" s="1"/>
    </row>
    <row r="934" spans="1:16" ht="15" customHeight="1">
      <c r="A934" s="1"/>
      <c r="D934" s="88"/>
      <c r="E934" s="1"/>
      <c r="F934" s="2"/>
      <c r="G934" s="12"/>
      <c r="M934" s="3"/>
      <c r="N934" s="1"/>
      <c r="O934" s="4"/>
      <c r="P934" s="1"/>
    </row>
    <row r="935" spans="1:16" ht="15" customHeight="1">
      <c r="A935" s="1"/>
      <c r="D935" s="88"/>
      <c r="E935" s="1"/>
      <c r="F935" s="2"/>
      <c r="G935" s="12"/>
      <c r="M935" s="3"/>
      <c r="N935" s="1"/>
      <c r="O935" s="4"/>
      <c r="P935" s="1"/>
    </row>
    <row r="936" spans="1:16" ht="15" customHeight="1">
      <c r="A936" s="1"/>
      <c r="D936" s="88"/>
      <c r="E936" s="1"/>
      <c r="F936" s="2"/>
      <c r="G936" s="12"/>
      <c r="M936" s="3"/>
      <c r="N936" s="1"/>
      <c r="O936" s="4"/>
      <c r="P936" s="1"/>
    </row>
    <row r="937" spans="1:16" ht="15" customHeight="1">
      <c r="A937" s="1"/>
      <c r="D937" s="88"/>
      <c r="E937" s="1"/>
      <c r="F937" s="2"/>
      <c r="G937" s="12"/>
      <c r="M937" s="3"/>
      <c r="N937" s="1"/>
      <c r="O937" s="4"/>
      <c r="P937" s="1"/>
    </row>
    <row r="938" spans="1:16" ht="15" customHeight="1">
      <c r="A938" s="1"/>
      <c r="D938" s="88"/>
      <c r="E938" s="1"/>
      <c r="F938" s="2"/>
      <c r="G938" s="12"/>
      <c r="M938" s="3"/>
      <c r="N938" s="1"/>
      <c r="O938" s="4"/>
      <c r="P938" s="1"/>
    </row>
    <row r="939" spans="1:16" ht="15" customHeight="1">
      <c r="A939" s="1"/>
      <c r="D939" s="88"/>
      <c r="E939" s="1"/>
      <c r="F939" s="2"/>
      <c r="G939" s="12"/>
      <c r="M939" s="3"/>
      <c r="N939" s="1"/>
      <c r="O939" s="4"/>
      <c r="P939" s="1"/>
    </row>
    <row r="940" spans="1:16" ht="15" customHeight="1">
      <c r="A940" s="1"/>
      <c r="D940" s="88"/>
      <c r="E940" s="1"/>
      <c r="F940" s="2"/>
      <c r="G940" s="12"/>
      <c r="M940" s="3"/>
      <c r="N940" s="1"/>
      <c r="O940" s="4"/>
      <c r="P940" s="1"/>
    </row>
    <row r="941" spans="1:16" ht="15" customHeight="1">
      <c r="A941" s="1"/>
      <c r="D941" s="88"/>
      <c r="E941" s="1"/>
      <c r="F941" s="2"/>
      <c r="G941" s="12"/>
      <c r="M941" s="3"/>
      <c r="N941" s="1"/>
      <c r="O941" s="4"/>
      <c r="P941" s="1"/>
    </row>
    <row r="942" spans="1:16" ht="15" customHeight="1">
      <c r="A942" s="1"/>
      <c r="D942" s="88"/>
      <c r="E942" s="1"/>
      <c r="F942" s="2"/>
      <c r="G942" s="12"/>
      <c r="M942" s="3"/>
      <c r="N942" s="1"/>
      <c r="O942" s="4"/>
      <c r="P942" s="1"/>
    </row>
    <row r="943" spans="1:16" ht="15" customHeight="1">
      <c r="A943" s="1"/>
      <c r="D943" s="88"/>
      <c r="E943" s="1"/>
      <c r="F943" s="2"/>
      <c r="G943" s="12"/>
      <c r="M943" s="3"/>
      <c r="N943" s="1"/>
      <c r="O943" s="4"/>
      <c r="P943" s="1"/>
    </row>
    <row r="944" spans="1:16" ht="15" customHeight="1">
      <c r="A944" s="1"/>
      <c r="D944" s="88"/>
      <c r="E944" s="1"/>
      <c r="F944" s="2"/>
      <c r="G944" s="12"/>
      <c r="M944" s="3"/>
      <c r="N944" s="1"/>
      <c r="O944" s="4"/>
      <c r="P944" s="1"/>
    </row>
    <row r="945" spans="1:16" ht="15" customHeight="1">
      <c r="A945" s="1"/>
      <c r="D945" s="88"/>
      <c r="E945" s="1"/>
      <c r="F945" s="2"/>
      <c r="G945" s="12"/>
      <c r="M945" s="3"/>
      <c r="N945" s="1"/>
      <c r="O945" s="4"/>
      <c r="P945" s="1"/>
    </row>
    <row r="946" spans="1:16" ht="15" customHeight="1">
      <c r="A946" s="1"/>
      <c r="D946" s="88"/>
      <c r="E946" s="1"/>
      <c r="F946" s="2"/>
      <c r="G946" s="12"/>
      <c r="M946" s="3"/>
      <c r="N946" s="1"/>
      <c r="O946" s="4"/>
      <c r="P946" s="1"/>
    </row>
    <row r="947" spans="1:16" ht="15" customHeight="1">
      <c r="A947" s="1"/>
      <c r="D947" s="88"/>
      <c r="E947" s="1"/>
      <c r="F947" s="2"/>
      <c r="G947" s="12"/>
      <c r="M947" s="3"/>
      <c r="N947" s="1"/>
      <c r="O947" s="4"/>
      <c r="P947" s="1"/>
    </row>
    <row r="948" spans="1:16" ht="15" customHeight="1">
      <c r="A948" s="1"/>
      <c r="D948" s="88"/>
      <c r="E948" s="1"/>
      <c r="F948" s="2"/>
      <c r="G948" s="12"/>
      <c r="M948" s="3"/>
      <c r="N948" s="1"/>
      <c r="O948" s="4"/>
      <c r="P948" s="1"/>
    </row>
    <row r="949" spans="1:16" ht="15" customHeight="1">
      <c r="A949" s="1"/>
      <c r="D949" s="88"/>
      <c r="E949" s="1"/>
      <c r="F949" s="2"/>
      <c r="G949" s="12"/>
      <c r="M949" s="3"/>
      <c r="N949" s="1"/>
      <c r="O949" s="4"/>
      <c r="P949" s="1"/>
    </row>
    <row r="950" spans="1:16" ht="15" customHeight="1">
      <c r="A950" s="1"/>
      <c r="D950" s="88"/>
      <c r="E950" s="1"/>
      <c r="F950" s="2"/>
      <c r="G950" s="12"/>
      <c r="M950" s="3"/>
      <c r="N950" s="1"/>
      <c r="O950" s="4"/>
      <c r="P950" s="1"/>
    </row>
    <row r="951" spans="1:16" ht="15" customHeight="1">
      <c r="A951" s="1"/>
      <c r="D951" s="88"/>
      <c r="E951" s="1"/>
      <c r="F951" s="2"/>
      <c r="G951" s="12"/>
      <c r="M951" s="3"/>
      <c r="N951" s="1"/>
      <c r="O951" s="4"/>
      <c r="P951" s="1"/>
    </row>
    <row r="952" spans="1:16" ht="15" customHeight="1">
      <c r="A952" s="1"/>
      <c r="D952" s="88"/>
      <c r="E952" s="1"/>
      <c r="F952" s="2"/>
      <c r="G952" s="12"/>
      <c r="M952" s="3"/>
      <c r="N952" s="1"/>
      <c r="O952" s="4"/>
      <c r="P952" s="1"/>
    </row>
    <row r="953" spans="1:16" ht="15" customHeight="1">
      <c r="A953" s="1"/>
      <c r="D953" s="88"/>
      <c r="E953" s="1"/>
      <c r="F953" s="2"/>
      <c r="G953" s="12"/>
      <c r="M953" s="3"/>
      <c r="N953" s="1"/>
      <c r="O953" s="4"/>
      <c r="P953" s="1"/>
    </row>
    <row r="954" spans="1:16" ht="15" customHeight="1">
      <c r="A954" s="1"/>
      <c r="D954" s="88"/>
      <c r="E954" s="1"/>
      <c r="F954" s="2"/>
      <c r="G954" s="12"/>
      <c r="M954" s="3"/>
      <c r="N954" s="1"/>
      <c r="O954" s="4"/>
      <c r="P954" s="1"/>
    </row>
    <row r="955" spans="1:16" ht="15" customHeight="1">
      <c r="A955" s="1"/>
      <c r="D955" s="88"/>
      <c r="E955" s="1"/>
      <c r="F955" s="2"/>
      <c r="G955" s="12"/>
      <c r="M955" s="3"/>
      <c r="N955" s="1"/>
      <c r="O955" s="4"/>
      <c r="P955" s="1"/>
    </row>
    <row r="956" spans="1:16" ht="15" customHeight="1">
      <c r="A956" s="1"/>
      <c r="D956" s="88"/>
      <c r="E956" s="1"/>
      <c r="F956" s="2"/>
      <c r="G956" s="12"/>
      <c r="M956" s="3"/>
      <c r="N956" s="1"/>
      <c r="O956" s="4"/>
      <c r="P956" s="1"/>
    </row>
    <row r="957" spans="1:16" ht="15" customHeight="1">
      <c r="A957" s="1"/>
      <c r="D957" s="88"/>
      <c r="E957" s="1"/>
      <c r="F957" s="2"/>
      <c r="G957" s="12"/>
      <c r="M957" s="3"/>
      <c r="N957" s="1"/>
      <c r="O957" s="4"/>
      <c r="P957" s="1"/>
    </row>
    <row r="958" spans="1:16" ht="15" customHeight="1">
      <c r="A958" s="1"/>
      <c r="D958" s="88"/>
      <c r="E958" s="1"/>
      <c r="F958" s="2"/>
      <c r="G958" s="12"/>
      <c r="M958" s="3"/>
      <c r="N958" s="1"/>
      <c r="O958" s="4"/>
      <c r="P958" s="1"/>
    </row>
    <row r="959" spans="1:16" ht="15" customHeight="1">
      <c r="A959" s="1"/>
      <c r="D959" s="88"/>
      <c r="E959" s="1"/>
      <c r="F959" s="2"/>
      <c r="G959" s="12"/>
      <c r="M959" s="3"/>
      <c r="N959" s="1"/>
      <c r="O959" s="4"/>
      <c r="P959" s="1"/>
    </row>
    <row r="960" spans="1:16" ht="15" customHeight="1">
      <c r="A960" s="1"/>
      <c r="D960" s="88"/>
      <c r="E960" s="1"/>
      <c r="F960" s="2"/>
      <c r="G960" s="12"/>
      <c r="M960" s="3"/>
      <c r="N960" s="1"/>
      <c r="O960" s="4"/>
      <c r="P960" s="1"/>
    </row>
    <row r="961" spans="1:16" ht="15" customHeight="1">
      <c r="A961" s="1"/>
      <c r="D961" s="88"/>
      <c r="E961" s="1"/>
      <c r="F961" s="2"/>
      <c r="G961" s="12"/>
      <c r="M961" s="3"/>
      <c r="N961" s="1"/>
      <c r="O961" s="4"/>
      <c r="P961" s="1"/>
    </row>
    <row r="962" spans="1:16" ht="15" customHeight="1">
      <c r="A962" s="1"/>
      <c r="D962" s="88"/>
      <c r="E962" s="1"/>
      <c r="F962" s="2"/>
      <c r="G962" s="12"/>
      <c r="M962" s="3"/>
      <c r="N962" s="1"/>
      <c r="O962" s="4"/>
      <c r="P962" s="1"/>
    </row>
    <row r="963" spans="1:16" ht="15" customHeight="1">
      <c r="A963" s="1"/>
      <c r="D963" s="88"/>
      <c r="E963" s="1"/>
      <c r="F963" s="2"/>
      <c r="G963" s="12"/>
      <c r="M963" s="3"/>
      <c r="N963" s="1"/>
      <c r="O963" s="4"/>
      <c r="P963" s="1"/>
    </row>
    <row r="964" spans="1:16" ht="15" customHeight="1">
      <c r="A964" s="1"/>
      <c r="D964" s="88"/>
      <c r="E964" s="1"/>
      <c r="F964" s="2"/>
      <c r="G964" s="12"/>
      <c r="M964" s="3"/>
      <c r="N964" s="1"/>
      <c r="O964" s="4"/>
      <c r="P964" s="1"/>
    </row>
    <row r="965" spans="1:16" ht="15" customHeight="1">
      <c r="A965" s="1"/>
      <c r="D965" s="88"/>
      <c r="E965" s="1"/>
      <c r="F965" s="2"/>
      <c r="G965" s="12"/>
      <c r="M965" s="3"/>
      <c r="N965" s="1"/>
      <c r="O965" s="4"/>
      <c r="P965" s="1"/>
    </row>
    <row r="966" spans="1:16" ht="15" customHeight="1">
      <c r="A966" s="1"/>
      <c r="D966" s="88"/>
      <c r="E966" s="1"/>
      <c r="F966" s="2"/>
      <c r="G966" s="12"/>
      <c r="M966" s="3"/>
      <c r="N966" s="1"/>
      <c r="O966" s="4"/>
      <c r="P966" s="1"/>
    </row>
    <row r="967" spans="1:16" ht="15" customHeight="1">
      <c r="A967" s="1"/>
      <c r="D967" s="88"/>
      <c r="E967" s="1"/>
      <c r="F967" s="2"/>
      <c r="G967" s="12"/>
      <c r="M967" s="3"/>
      <c r="N967" s="1"/>
      <c r="O967" s="4"/>
      <c r="P967" s="1"/>
    </row>
    <row r="968" spans="1:16" ht="15" customHeight="1">
      <c r="A968" s="1"/>
      <c r="D968" s="88"/>
      <c r="E968" s="1"/>
      <c r="F968" s="2"/>
      <c r="G968" s="12"/>
      <c r="M968" s="3"/>
      <c r="N968" s="1"/>
      <c r="O968" s="4"/>
      <c r="P968" s="1"/>
    </row>
    <row r="969" spans="1:16" ht="15" customHeight="1">
      <c r="A969" s="1"/>
      <c r="D969" s="88"/>
      <c r="E969" s="1"/>
      <c r="F969" s="2"/>
      <c r="G969" s="12"/>
      <c r="M969" s="3"/>
      <c r="N969" s="1"/>
      <c r="O969" s="4"/>
      <c r="P969" s="1"/>
    </row>
    <row r="970" spans="1:16" ht="15" customHeight="1">
      <c r="A970" s="1"/>
      <c r="D970" s="88"/>
      <c r="E970" s="1"/>
      <c r="F970" s="2"/>
      <c r="G970" s="12"/>
      <c r="M970" s="3"/>
      <c r="N970" s="1"/>
      <c r="O970" s="4"/>
      <c r="P970" s="1"/>
    </row>
    <row r="971" spans="1:16" ht="15" customHeight="1">
      <c r="A971" s="1"/>
      <c r="D971" s="88"/>
      <c r="E971" s="1"/>
      <c r="F971" s="2"/>
      <c r="G971" s="12"/>
      <c r="M971" s="3"/>
      <c r="N971" s="1"/>
      <c r="O971" s="4"/>
      <c r="P971" s="1"/>
    </row>
    <row r="972" spans="1:16" ht="15" customHeight="1">
      <c r="A972" s="1"/>
      <c r="D972" s="88"/>
      <c r="E972" s="1"/>
      <c r="F972" s="2"/>
      <c r="G972" s="12"/>
      <c r="M972" s="3"/>
      <c r="N972" s="1"/>
      <c r="O972" s="4"/>
      <c r="P972" s="1"/>
    </row>
    <row r="973" spans="1:16" ht="15" customHeight="1">
      <c r="A973" s="1"/>
      <c r="D973" s="88"/>
      <c r="E973" s="1"/>
      <c r="F973" s="2"/>
      <c r="G973" s="12"/>
      <c r="M973" s="3"/>
      <c r="N973" s="1"/>
      <c r="O973" s="4"/>
      <c r="P973" s="1"/>
    </row>
    <row r="974" spans="1:16" ht="15" customHeight="1">
      <c r="A974" s="1"/>
      <c r="D974" s="88"/>
      <c r="E974" s="1"/>
      <c r="F974" s="2"/>
      <c r="G974" s="12"/>
      <c r="M974" s="3"/>
      <c r="N974" s="1"/>
      <c r="O974" s="4"/>
      <c r="P974" s="1"/>
    </row>
    <row r="975" spans="1:16" ht="15" customHeight="1">
      <c r="A975" s="1"/>
      <c r="D975" s="88"/>
      <c r="E975" s="1"/>
      <c r="F975" s="2"/>
      <c r="G975" s="12"/>
      <c r="M975" s="3"/>
      <c r="N975" s="1"/>
      <c r="O975" s="4"/>
      <c r="P975" s="1"/>
    </row>
    <row r="976" spans="1:16" ht="15" customHeight="1">
      <c r="A976" s="1"/>
      <c r="D976" s="88"/>
      <c r="E976" s="1"/>
      <c r="F976" s="2"/>
      <c r="G976" s="12"/>
      <c r="M976" s="3"/>
      <c r="N976" s="1"/>
      <c r="O976" s="4"/>
      <c r="P976" s="1"/>
    </row>
    <row r="977" spans="1:16" ht="15" customHeight="1">
      <c r="A977" s="1"/>
      <c r="D977" s="88"/>
      <c r="E977" s="1"/>
      <c r="F977" s="2"/>
      <c r="G977" s="12"/>
      <c r="M977" s="3"/>
      <c r="N977" s="1"/>
      <c r="O977" s="4"/>
      <c r="P977" s="1"/>
    </row>
    <row r="978" spans="1:16" ht="15" customHeight="1">
      <c r="A978" s="1"/>
      <c r="D978" s="88"/>
      <c r="E978" s="1"/>
      <c r="F978" s="2"/>
      <c r="G978" s="12"/>
      <c r="M978" s="3"/>
      <c r="N978" s="1"/>
      <c r="O978" s="4"/>
      <c r="P978" s="1"/>
    </row>
    <row r="979" spans="1:16" ht="15" customHeight="1">
      <c r="A979" s="1"/>
      <c r="D979" s="88"/>
      <c r="E979" s="1"/>
      <c r="F979" s="2"/>
      <c r="G979" s="12"/>
      <c r="M979" s="3"/>
      <c r="N979" s="1"/>
      <c r="O979" s="4"/>
      <c r="P979" s="1"/>
    </row>
    <row r="980" spans="1:16" ht="15" customHeight="1">
      <c r="A980" s="1"/>
      <c r="D980" s="88"/>
      <c r="E980" s="1"/>
      <c r="F980" s="2"/>
      <c r="G980" s="12"/>
      <c r="M980" s="3"/>
      <c r="N980" s="1"/>
      <c r="O980" s="4"/>
      <c r="P980" s="1"/>
    </row>
    <row r="981" spans="1:16" ht="15" customHeight="1">
      <c r="A981" s="1"/>
      <c r="D981" s="88"/>
      <c r="E981" s="1"/>
      <c r="F981" s="2"/>
      <c r="G981" s="12"/>
      <c r="M981" s="3"/>
      <c r="N981" s="1"/>
      <c r="O981" s="4"/>
      <c r="P981" s="1"/>
    </row>
    <row r="982" spans="1:16" ht="15" customHeight="1">
      <c r="A982" s="1"/>
      <c r="D982" s="88"/>
      <c r="E982" s="1"/>
      <c r="F982" s="2"/>
      <c r="G982" s="12"/>
      <c r="M982" s="3"/>
      <c r="N982" s="1"/>
      <c r="O982" s="4"/>
      <c r="P982" s="1"/>
    </row>
    <row r="983" spans="1:16" ht="15" customHeight="1">
      <c r="A983" s="1"/>
      <c r="D983" s="88"/>
      <c r="E983" s="1"/>
      <c r="F983" s="2"/>
      <c r="G983" s="12"/>
      <c r="M983" s="3"/>
      <c r="N983" s="1"/>
      <c r="O983" s="4"/>
      <c r="P983" s="1"/>
    </row>
    <row r="984" spans="1:16" ht="15" customHeight="1">
      <c r="A984" s="1"/>
      <c r="D984" s="88"/>
      <c r="E984" s="1"/>
      <c r="F984" s="2"/>
      <c r="G984" s="12"/>
      <c r="M984" s="3"/>
      <c r="N984" s="1"/>
      <c r="O984" s="4"/>
      <c r="P984" s="1"/>
    </row>
    <row r="985" spans="1:16" ht="15" customHeight="1">
      <c r="A985" s="1"/>
      <c r="D985" s="88"/>
      <c r="E985" s="1"/>
      <c r="F985" s="2"/>
      <c r="G985" s="12"/>
      <c r="M985" s="3"/>
      <c r="N985" s="1"/>
      <c r="O985" s="4"/>
      <c r="P985" s="1"/>
    </row>
    <row r="986" spans="1:16" ht="15" customHeight="1">
      <c r="A986" s="1"/>
      <c r="D986" s="88"/>
      <c r="E986" s="1"/>
      <c r="F986" s="2"/>
      <c r="G986" s="12"/>
      <c r="M986" s="3"/>
      <c r="N986" s="1"/>
      <c r="O986" s="4"/>
      <c r="P986" s="1"/>
    </row>
    <row r="987" spans="1:16" ht="15" customHeight="1">
      <c r="A987" s="1"/>
      <c r="D987" s="88"/>
      <c r="E987" s="1"/>
      <c r="F987" s="2"/>
      <c r="G987" s="12"/>
      <c r="M987" s="3"/>
      <c r="N987" s="1"/>
      <c r="O987" s="4"/>
      <c r="P987" s="1"/>
    </row>
    <row r="988" spans="1:16" ht="15" customHeight="1">
      <c r="A988" s="1"/>
      <c r="D988" s="88"/>
      <c r="E988" s="1"/>
      <c r="F988" s="2"/>
      <c r="G988" s="12"/>
      <c r="M988" s="3"/>
      <c r="N988" s="1"/>
      <c r="O988" s="4"/>
      <c r="P988" s="1"/>
    </row>
    <row r="989" spans="1:16" ht="15" customHeight="1">
      <c r="A989" s="1"/>
      <c r="D989" s="88"/>
      <c r="E989" s="1"/>
      <c r="F989" s="2"/>
      <c r="G989" s="12"/>
      <c r="M989" s="3"/>
      <c r="N989" s="1"/>
      <c r="O989" s="4"/>
      <c r="P989" s="1"/>
    </row>
    <row r="990" spans="1:16" ht="15" customHeight="1">
      <c r="A990" s="1"/>
      <c r="D990" s="88"/>
      <c r="E990" s="1"/>
      <c r="F990" s="2"/>
      <c r="G990" s="12"/>
      <c r="M990" s="3"/>
      <c r="N990" s="1"/>
      <c r="O990" s="4"/>
      <c r="P990" s="1"/>
    </row>
    <row r="991" spans="1:16" ht="15" customHeight="1">
      <c r="A991" s="1"/>
      <c r="D991" s="88"/>
      <c r="E991" s="1"/>
      <c r="F991" s="2"/>
      <c r="G991" s="12"/>
      <c r="M991" s="3"/>
      <c r="N991" s="1"/>
      <c r="O991" s="4"/>
      <c r="P991" s="1"/>
    </row>
    <row r="992" spans="1:16" ht="15" customHeight="1">
      <c r="A992" s="1"/>
      <c r="D992" s="88"/>
      <c r="E992" s="1"/>
      <c r="F992" s="2"/>
      <c r="G992" s="12"/>
      <c r="M992" s="3"/>
      <c r="N992" s="1"/>
      <c r="O992" s="4"/>
      <c r="P992" s="1"/>
    </row>
    <row r="993" spans="1:16" ht="15" customHeight="1">
      <c r="A993" s="1"/>
      <c r="D993" s="88"/>
      <c r="E993" s="1"/>
      <c r="F993" s="2"/>
      <c r="G993" s="12"/>
      <c r="M993" s="3"/>
      <c r="N993" s="1"/>
      <c r="O993" s="4"/>
      <c r="P993" s="1"/>
    </row>
    <row r="994" spans="1:16" ht="15" customHeight="1">
      <c r="A994" s="1"/>
      <c r="D994" s="88"/>
      <c r="E994" s="1"/>
      <c r="F994" s="2"/>
      <c r="G994" s="12"/>
      <c r="M994" s="3"/>
      <c r="N994" s="1"/>
      <c r="O994" s="4"/>
      <c r="P994" s="1"/>
    </row>
    <row r="995" spans="1:16" ht="15" customHeight="1">
      <c r="A995" s="1"/>
      <c r="D995" s="88"/>
      <c r="E995" s="1"/>
      <c r="F995" s="2"/>
      <c r="G995" s="12"/>
      <c r="M995" s="3"/>
      <c r="N995" s="1"/>
      <c r="O995" s="4"/>
      <c r="P995" s="1"/>
    </row>
    <row r="996" spans="1:16" ht="15" customHeight="1">
      <c r="A996" s="1"/>
      <c r="D996" s="88"/>
      <c r="E996" s="1"/>
      <c r="F996" s="2"/>
      <c r="G996" s="12"/>
      <c r="M996" s="3"/>
      <c r="N996" s="1"/>
      <c r="O996" s="4"/>
      <c r="P996" s="1"/>
    </row>
    <row r="997" spans="1:16" ht="15" customHeight="1">
      <c r="A997" s="1"/>
      <c r="D997" s="88"/>
      <c r="E997" s="1"/>
      <c r="F997" s="2"/>
      <c r="G997" s="12"/>
      <c r="M997" s="3"/>
      <c r="N997" s="1"/>
      <c r="O997" s="4"/>
      <c r="P997" s="1"/>
    </row>
    <row r="998" spans="1:16" ht="15" customHeight="1">
      <c r="A998" s="1"/>
      <c r="D998" s="88"/>
      <c r="E998" s="1"/>
      <c r="F998" s="2"/>
      <c r="G998" s="12"/>
      <c r="M998" s="3"/>
      <c r="N998" s="1"/>
      <c r="O998" s="4"/>
      <c r="P998" s="1"/>
    </row>
    <row r="999" spans="1:16" ht="15" customHeight="1">
      <c r="A999" s="1"/>
      <c r="D999" s="88"/>
      <c r="E999" s="1"/>
      <c r="F999" s="2"/>
      <c r="G999" s="12"/>
      <c r="M999" s="3"/>
      <c r="N999" s="1"/>
      <c r="O999" s="4"/>
      <c r="P999" s="1"/>
    </row>
    <row r="1000" spans="1:16" ht="15" customHeight="1">
      <c r="A1000" s="1"/>
      <c r="D1000" s="88"/>
      <c r="E1000" s="1"/>
      <c r="F1000" s="2"/>
      <c r="G1000" s="12"/>
      <c r="M1000" s="3"/>
      <c r="N1000" s="1"/>
      <c r="O1000" s="4"/>
      <c r="P1000" s="1"/>
    </row>
    <row r="1001" spans="1:16" ht="15" customHeight="1">
      <c r="A1001" s="1"/>
      <c r="D1001" s="88"/>
      <c r="E1001" s="1"/>
      <c r="F1001" s="2"/>
      <c r="G1001" s="12"/>
      <c r="M1001" s="3"/>
      <c r="N1001" s="1"/>
      <c r="O1001" s="4"/>
      <c r="P1001" s="1"/>
    </row>
    <row r="1002" spans="1:16" ht="15" customHeight="1">
      <c r="A1002" s="1"/>
      <c r="D1002" s="88"/>
      <c r="E1002" s="1"/>
      <c r="F1002" s="2"/>
      <c r="G1002" s="12"/>
      <c r="M1002" s="3"/>
      <c r="N1002" s="1"/>
      <c r="O1002" s="4"/>
      <c r="P1002" s="1"/>
    </row>
    <row r="1003" spans="1:16" ht="15" customHeight="1">
      <c r="A1003" s="1"/>
      <c r="D1003" s="88"/>
      <c r="E1003" s="1"/>
      <c r="F1003" s="2"/>
      <c r="G1003" s="12"/>
      <c r="M1003" s="3"/>
      <c r="N1003" s="1"/>
      <c r="O1003" s="4"/>
      <c r="P1003" s="1"/>
    </row>
    <row r="1004" spans="1:16" ht="15" customHeight="1">
      <c r="A1004" s="1"/>
      <c r="D1004" s="88"/>
      <c r="E1004" s="1"/>
      <c r="F1004" s="2"/>
      <c r="G1004" s="12"/>
      <c r="M1004" s="3"/>
      <c r="N1004" s="1"/>
      <c r="O1004" s="4"/>
      <c r="P1004" s="1"/>
    </row>
    <row r="1005" spans="1:16" ht="15" customHeight="1">
      <c r="A1005" s="1"/>
      <c r="D1005" s="88"/>
      <c r="E1005" s="1"/>
      <c r="F1005" s="2"/>
      <c r="G1005" s="12"/>
      <c r="M1005" s="3"/>
      <c r="N1005" s="1"/>
      <c r="O1005" s="4"/>
      <c r="P1005" s="1"/>
    </row>
    <row r="1006" spans="1:16" ht="15" customHeight="1">
      <c r="A1006" s="1"/>
      <c r="D1006" s="88"/>
      <c r="E1006" s="1"/>
      <c r="F1006" s="2"/>
      <c r="G1006" s="12"/>
      <c r="M1006" s="3"/>
      <c r="N1006" s="1"/>
      <c r="O1006" s="4"/>
      <c r="P1006" s="1"/>
    </row>
    <row r="1007" spans="1:16" ht="15" customHeight="1">
      <c r="A1007" s="1"/>
      <c r="D1007" s="88"/>
      <c r="E1007" s="1"/>
      <c r="F1007" s="2"/>
      <c r="G1007" s="12"/>
      <c r="M1007" s="3"/>
      <c r="N1007" s="1"/>
      <c r="O1007" s="4"/>
      <c r="P1007" s="1"/>
    </row>
    <row r="1008" spans="1:16" ht="15" customHeight="1">
      <c r="A1008" s="1"/>
      <c r="D1008" s="88"/>
      <c r="E1008" s="1"/>
      <c r="F1008" s="2"/>
      <c r="G1008" s="12"/>
      <c r="M1008" s="3"/>
      <c r="N1008" s="1"/>
      <c r="O1008" s="4"/>
      <c r="P1008" s="1"/>
    </row>
    <row r="1009" spans="1:16" ht="15" customHeight="1">
      <c r="A1009" s="1"/>
      <c r="D1009" s="88"/>
      <c r="E1009" s="1"/>
      <c r="F1009" s="2"/>
      <c r="G1009" s="12"/>
      <c r="M1009" s="3"/>
      <c r="N1009" s="1"/>
      <c r="O1009" s="4"/>
      <c r="P1009" s="1"/>
    </row>
    <row r="1010" spans="1:16" ht="15" customHeight="1">
      <c r="A1010" s="1"/>
      <c r="D1010" s="88"/>
      <c r="E1010" s="1"/>
      <c r="F1010" s="2"/>
      <c r="G1010" s="12"/>
      <c r="M1010" s="3"/>
      <c r="N1010" s="1"/>
      <c r="O1010" s="4"/>
      <c r="P1010" s="1"/>
    </row>
    <row r="1011" spans="1:16" ht="15" customHeight="1">
      <c r="A1011" s="1"/>
      <c r="D1011" s="88"/>
      <c r="E1011" s="1"/>
      <c r="F1011" s="2"/>
      <c r="G1011" s="12"/>
      <c r="M1011" s="3"/>
      <c r="N1011" s="1"/>
      <c r="O1011" s="4"/>
      <c r="P1011" s="1"/>
    </row>
    <row r="1012" spans="1:16" ht="15" customHeight="1">
      <c r="A1012" s="1"/>
      <c r="D1012" s="88"/>
      <c r="E1012" s="1"/>
      <c r="F1012" s="2"/>
      <c r="G1012" s="12"/>
      <c r="M1012" s="3"/>
      <c r="N1012" s="1"/>
      <c r="O1012" s="4"/>
      <c r="P1012" s="1"/>
    </row>
    <row r="1013" spans="1:16" ht="15" customHeight="1">
      <c r="A1013" s="1"/>
      <c r="D1013" s="88"/>
      <c r="E1013" s="1"/>
      <c r="F1013" s="2"/>
      <c r="G1013" s="12"/>
      <c r="M1013" s="3"/>
      <c r="N1013" s="1"/>
      <c r="O1013" s="4"/>
      <c r="P1013" s="1"/>
    </row>
    <row r="1014" spans="1:16" ht="15" customHeight="1">
      <c r="A1014" s="1"/>
      <c r="D1014" s="88"/>
      <c r="E1014" s="1"/>
      <c r="F1014" s="2"/>
      <c r="G1014" s="12"/>
      <c r="M1014" s="3"/>
      <c r="N1014" s="1"/>
      <c r="O1014" s="4"/>
      <c r="P1014" s="1"/>
    </row>
    <row r="1015" spans="1:16" ht="15" customHeight="1">
      <c r="A1015" s="1"/>
      <c r="D1015" s="88"/>
      <c r="E1015" s="1"/>
      <c r="F1015" s="2"/>
      <c r="G1015" s="12"/>
      <c r="M1015" s="3"/>
      <c r="N1015" s="1"/>
      <c r="O1015" s="4"/>
      <c r="P1015" s="1"/>
    </row>
    <row r="1016" spans="1:16" ht="15" customHeight="1">
      <c r="A1016" s="1"/>
      <c r="D1016" s="88"/>
      <c r="E1016" s="1"/>
      <c r="F1016" s="2"/>
      <c r="G1016" s="12"/>
      <c r="M1016" s="3"/>
      <c r="N1016" s="1"/>
      <c r="O1016" s="4"/>
      <c r="P1016" s="1"/>
    </row>
    <row r="1017" spans="1:16" ht="15" customHeight="1">
      <c r="A1017" s="1"/>
      <c r="D1017" s="88"/>
      <c r="E1017" s="1"/>
      <c r="F1017" s="2"/>
      <c r="G1017" s="12"/>
      <c r="M1017" s="3"/>
      <c r="N1017" s="1"/>
      <c r="O1017" s="4"/>
      <c r="P1017" s="1"/>
    </row>
    <row r="1018" spans="1:16" ht="15" customHeight="1">
      <c r="A1018" s="1"/>
      <c r="D1018" s="88"/>
      <c r="E1018" s="1"/>
      <c r="F1018" s="2"/>
      <c r="G1018" s="12"/>
      <c r="M1018" s="3"/>
      <c r="N1018" s="1"/>
      <c r="O1018" s="4"/>
      <c r="P1018" s="1"/>
    </row>
    <row r="1019" spans="1:16" ht="15" customHeight="1">
      <c r="A1019" s="1"/>
      <c r="D1019" s="88"/>
      <c r="E1019" s="1"/>
      <c r="F1019" s="2"/>
      <c r="G1019" s="12"/>
      <c r="M1019" s="3"/>
      <c r="N1019" s="1"/>
      <c r="O1019" s="4"/>
      <c r="P1019" s="1"/>
    </row>
    <row r="1020" spans="1:16" ht="15" customHeight="1">
      <c r="A1020" s="1"/>
      <c r="D1020" s="88"/>
      <c r="E1020" s="1"/>
      <c r="F1020" s="2"/>
      <c r="G1020" s="12"/>
      <c r="M1020" s="3"/>
      <c r="N1020" s="1"/>
      <c r="O1020" s="4"/>
      <c r="P1020" s="1"/>
    </row>
    <row r="1021" spans="1:16" ht="15" customHeight="1">
      <c r="A1021" s="1"/>
      <c r="D1021" s="88"/>
      <c r="E1021" s="1"/>
      <c r="F1021" s="2"/>
      <c r="G1021" s="12"/>
      <c r="M1021" s="3"/>
      <c r="N1021" s="1"/>
      <c r="O1021" s="4"/>
      <c r="P1021" s="1"/>
    </row>
    <row r="1022" spans="1:16" ht="15" customHeight="1">
      <c r="A1022" s="1"/>
      <c r="D1022" s="88"/>
      <c r="E1022" s="1"/>
      <c r="F1022" s="2"/>
      <c r="G1022" s="12"/>
      <c r="M1022" s="3"/>
      <c r="N1022" s="1"/>
      <c r="O1022" s="4"/>
      <c r="P1022" s="1"/>
    </row>
    <row r="1023" spans="1:16" ht="15" customHeight="1">
      <c r="A1023" s="1"/>
      <c r="D1023" s="88"/>
      <c r="E1023" s="1"/>
      <c r="F1023" s="2"/>
      <c r="G1023" s="12"/>
      <c r="M1023" s="3"/>
      <c r="N1023" s="1"/>
      <c r="O1023" s="4"/>
      <c r="P1023" s="1"/>
    </row>
    <row r="1024" spans="1:16" ht="15" customHeight="1">
      <c r="A1024" s="1"/>
      <c r="D1024" s="88"/>
      <c r="E1024" s="1"/>
      <c r="F1024" s="2"/>
      <c r="G1024" s="12"/>
      <c r="M1024" s="3"/>
      <c r="N1024" s="1"/>
      <c r="O1024" s="4"/>
      <c r="P1024" s="1"/>
    </row>
    <row r="1025" spans="1:16" ht="15" customHeight="1">
      <c r="A1025" s="1"/>
      <c r="D1025" s="88"/>
      <c r="E1025" s="1"/>
      <c r="F1025" s="2"/>
      <c r="G1025" s="12"/>
      <c r="M1025" s="3"/>
      <c r="N1025" s="1"/>
      <c r="O1025" s="4"/>
      <c r="P1025" s="1"/>
    </row>
    <row r="1026" spans="1:16" ht="15" customHeight="1">
      <c r="A1026" s="1"/>
      <c r="D1026" s="88"/>
      <c r="E1026" s="1"/>
      <c r="F1026" s="2"/>
      <c r="G1026" s="12"/>
      <c r="M1026" s="3"/>
      <c r="N1026" s="1"/>
      <c r="O1026" s="4"/>
      <c r="P1026" s="1"/>
    </row>
    <row r="1027" spans="1:16" ht="15" customHeight="1">
      <c r="A1027" s="1"/>
      <c r="D1027" s="88"/>
      <c r="E1027" s="1"/>
      <c r="F1027" s="2"/>
      <c r="G1027" s="12"/>
      <c r="M1027" s="3"/>
      <c r="N1027" s="1"/>
      <c r="O1027" s="4"/>
      <c r="P1027" s="1"/>
    </row>
    <row r="1028" spans="1:16" ht="15" customHeight="1">
      <c r="A1028" s="1"/>
      <c r="D1028" s="88"/>
      <c r="E1028" s="1"/>
      <c r="F1028" s="2"/>
      <c r="G1028" s="12"/>
      <c r="M1028" s="3"/>
      <c r="N1028" s="1"/>
      <c r="O1028" s="4"/>
      <c r="P1028" s="1"/>
    </row>
    <row r="1029" spans="1:16" ht="15" customHeight="1">
      <c r="A1029" s="1"/>
      <c r="D1029" s="88"/>
      <c r="E1029" s="1"/>
      <c r="F1029" s="2"/>
      <c r="G1029" s="12"/>
      <c r="M1029" s="3"/>
      <c r="N1029" s="1"/>
      <c r="O1029" s="4"/>
      <c r="P1029" s="1"/>
    </row>
    <row r="1030" spans="1:16" ht="15" customHeight="1">
      <c r="A1030" s="1"/>
      <c r="D1030" s="88"/>
      <c r="E1030" s="1"/>
      <c r="F1030" s="2"/>
      <c r="G1030" s="12"/>
      <c r="M1030" s="3"/>
      <c r="N1030" s="1"/>
      <c r="O1030" s="4"/>
      <c r="P1030" s="1"/>
    </row>
    <row r="1031" spans="1:16" ht="15" customHeight="1">
      <c r="A1031" s="1"/>
      <c r="D1031" s="88"/>
      <c r="E1031" s="1"/>
      <c r="F1031" s="2"/>
      <c r="G1031" s="12"/>
      <c r="M1031" s="3"/>
      <c r="N1031" s="1"/>
      <c r="O1031" s="4"/>
      <c r="P1031" s="1"/>
    </row>
    <row r="1032" spans="1:16" ht="15" customHeight="1">
      <c r="A1032" s="1"/>
      <c r="D1032" s="88"/>
      <c r="E1032" s="1"/>
      <c r="F1032" s="2"/>
      <c r="G1032" s="12"/>
      <c r="M1032" s="3"/>
      <c r="N1032" s="1"/>
      <c r="O1032" s="4"/>
      <c r="P1032" s="1"/>
    </row>
    <row r="1033" spans="1:16" ht="15" customHeight="1">
      <c r="A1033" s="1"/>
      <c r="D1033" s="88"/>
      <c r="E1033" s="1"/>
      <c r="F1033" s="2"/>
      <c r="G1033" s="12"/>
      <c r="M1033" s="3"/>
      <c r="N1033" s="1"/>
      <c r="O1033" s="4"/>
      <c r="P1033" s="1"/>
    </row>
    <row r="1034" spans="1:16" ht="15" customHeight="1">
      <c r="A1034" s="1"/>
      <c r="D1034" s="88"/>
      <c r="E1034" s="1"/>
      <c r="F1034" s="2"/>
      <c r="G1034" s="12"/>
      <c r="M1034" s="3"/>
      <c r="N1034" s="1"/>
      <c r="O1034" s="4"/>
      <c r="P1034" s="1"/>
    </row>
    <row r="1035" spans="1:16" ht="15" customHeight="1">
      <c r="A1035" s="1"/>
      <c r="D1035" s="88"/>
      <c r="E1035" s="1"/>
      <c r="F1035" s="2"/>
      <c r="G1035" s="12"/>
      <c r="M1035" s="3"/>
      <c r="N1035" s="1"/>
      <c r="O1035" s="4"/>
      <c r="P1035" s="1"/>
    </row>
    <row r="1036" spans="1:16" ht="15" customHeight="1">
      <c r="A1036" s="1"/>
      <c r="D1036" s="88"/>
      <c r="E1036" s="1"/>
      <c r="F1036" s="2"/>
      <c r="G1036" s="12"/>
      <c r="M1036" s="3"/>
      <c r="N1036" s="1"/>
      <c r="O1036" s="4"/>
      <c r="P1036" s="1"/>
    </row>
    <row r="1037" spans="1:16" ht="15" customHeight="1">
      <c r="A1037" s="1"/>
      <c r="D1037" s="88"/>
      <c r="E1037" s="1"/>
      <c r="F1037" s="2"/>
      <c r="G1037" s="12"/>
      <c r="M1037" s="3"/>
      <c r="N1037" s="1"/>
      <c r="O1037" s="4"/>
      <c r="P1037" s="1"/>
    </row>
    <row r="1038" spans="1:16" ht="15" customHeight="1">
      <c r="A1038" s="1"/>
      <c r="D1038" s="88"/>
      <c r="E1038" s="1"/>
      <c r="F1038" s="2"/>
      <c r="G1038" s="12"/>
      <c r="M1038" s="3"/>
      <c r="N1038" s="1"/>
      <c r="O1038" s="4"/>
      <c r="P1038" s="1"/>
    </row>
    <row r="1039" spans="1:16" ht="15" customHeight="1">
      <c r="A1039" s="1"/>
      <c r="D1039" s="88"/>
      <c r="E1039" s="1"/>
      <c r="F1039" s="2"/>
      <c r="G1039" s="12"/>
      <c r="M1039" s="3"/>
      <c r="N1039" s="1"/>
      <c r="O1039" s="4"/>
      <c r="P1039" s="1"/>
    </row>
    <row r="1040" spans="1:16" ht="15" customHeight="1">
      <c r="A1040" s="1"/>
      <c r="D1040" s="88"/>
      <c r="E1040" s="1"/>
      <c r="F1040" s="2"/>
      <c r="G1040" s="12"/>
      <c r="M1040" s="3"/>
      <c r="N1040" s="1"/>
      <c r="O1040" s="4"/>
      <c r="P1040" s="1"/>
    </row>
    <row r="1041" spans="1:16" ht="15" customHeight="1">
      <c r="A1041" s="1"/>
      <c r="D1041" s="88"/>
      <c r="E1041" s="1"/>
      <c r="F1041" s="2"/>
      <c r="G1041" s="12"/>
      <c r="M1041" s="3"/>
      <c r="N1041" s="1"/>
      <c r="O1041" s="4"/>
      <c r="P1041" s="1"/>
    </row>
    <row r="1042" spans="1:16" ht="15" customHeight="1">
      <c r="A1042" s="1"/>
      <c r="D1042" s="88"/>
      <c r="E1042" s="1"/>
      <c r="F1042" s="2"/>
      <c r="G1042" s="12"/>
      <c r="M1042" s="3"/>
      <c r="N1042" s="1"/>
      <c r="O1042" s="4"/>
      <c r="P1042" s="1"/>
    </row>
    <row r="1043" spans="1:16" ht="15" customHeight="1">
      <c r="A1043" s="1"/>
      <c r="D1043" s="88"/>
      <c r="E1043" s="1"/>
      <c r="F1043" s="2"/>
      <c r="G1043" s="12"/>
      <c r="M1043" s="3"/>
      <c r="N1043" s="1"/>
      <c r="O1043" s="4"/>
      <c r="P1043" s="1"/>
    </row>
    <row r="1044" spans="1:16" ht="15" customHeight="1">
      <c r="A1044" s="1"/>
      <c r="D1044" s="88"/>
      <c r="E1044" s="1"/>
      <c r="F1044" s="2"/>
      <c r="G1044" s="12"/>
      <c r="M1044" s="3"/>
      <c r="N1044" s="1"/>
      <c r="O1044" s="4"/>
      <c r="P1044" s="1"/>
    </row>
    <row r="1045" spans="1:16" ht="15" customHeight="1">
      <c r="A1045" s="1"/>
      <c r="D1045" s="88"/>
      <c r="E1045" s="1"/>
      <c r="F1045" s="2"/>
      <c r="G1045" s="12"/>
      <c r="M1045" s="3"/>
      <c r="N1045" s="1"/>
      <c r="O1045" s="4"/>
      <c r="P1045" s="1"/>
    </row>
    <row r="1046" spans="1:16" ht="15" customHeight="1">
      <c r="A1046" s="1"/>
      <c r="D1046" s="88"/>
      <c r="E1046" s="1"/>
      <c r="F1046" s="2"/>
      <c r="G1046" s="12"/>
      <c r="M1046" s="3"/>
      <c r="N1046" s="1"/>
      <c r="O1046" s="4"/>
      <c r="P1046" s="1"/>
    </row>
    <row r="1047" spans="1:16" ht="15" customHeight="1">
      <c r="A1047" s="1"/>
      <c r="D1047" s="88"/>
      <c r="E1047" s="1"/>
      <c r="F1047" s="2"/>
      <c r="G1047" s="12"/>
      <c r="M1047" s="3"/>
      <c r="N1047" s="1"/>
      <c r="O1047" s="4"/>
      <c r="P1047" s="1"/>
    </row>
    <row r="1048" spans="1:16" ht="15" customHeight="1">
      <c r="A1048" s="1"/>
      <c r="D1048" s="88"/>
      <c r="E1048" s="1"/>
      <c r="F1048" s="2"/>
      <c r="G1048" s="12"/>
      <c r="M1048" s="3"/>
      <c r="N1048" s="1"/>
      <c r="O1048" s="4"/>
      <c r="P1048" s="1"/>
    </row>
    <row r="1049" spans="1:16" ht="15" customHeight="1">
      <c r="A1049" s="1"/>
      <c r="D1049" s="88"/>
      <c r="E1049" s="1"/>
      <c r="F1049" s="2"/>
      <c r="G1049" s="12"/>
      <c r="M1049" s="3"/>
      <c r="N1049" s="1"/>
      <c r="O1049" s="4"/>
      <c r="P1049" s="1"/>
    </row>
    <row r="1050" spans="1:16" ht="15" customHeight="1">
      <c r="A1050" s="1"/>
      <c r="D1050" s="88"/>
      <c r="E1050" s="1"/>
      <c r="F1050" s="2"/>
      <c r="G1050" s="12"/>
      <c r="M1050" s="3"/>
      <c r="N1050" s="1"/>
      <c r="O1050" s="4"/>
      <c r="P1050" s="1"/>
    </row>
    <row r="1051" spans="1:16" ht="15" customHeight="1">
      <c r="A1051" s="1"/>
      <c r="D1051" s="88"/>
      <c r="E1051" s="1"/>
      <c r="F1051" s="2"/>
      <c r="G1051" s="12"/>
      <c r="M1051" s="3"/>
      <c r="N1051" s="1"/>
      <c r="O1051" s="4"/>
      <c r="P1051" s="1"/>
    </row>
    <row r="1052" spans="1:16" ht="15" customHeight="1">
      <c r="A1052" s="1"/>
      <c r="D1052" s="88"/>
      <c r="E1052" s="1"/>
      <c r="F1052" s="2"/>
      <c r="G1052" s="12"/>
      <c r="M1052" s="3"/>
      <c r="N1052" s="1"/>
      <c r="O1052" s="4"/>
      <c r="P1052" s="1"/>
    </row>
    <row r="1053" spans="1:16" ht="15" customHeight="1">
      <c r="A1053" s="1"/>
      <c r="D1053" s="88"/>
      <c r="E1053" s="1"/>
      <c r="F1053" s="2"/>
      <c r="G1053" s="12"/>
      <c r="M1053" s="3"/>
      <c r="N1053" s="1"/>
      <c r="O1053" s="4"/>
      <c r="P1053" s="1"/>
    </row>
    <row r="1054" spans="1:16" ht="15" customHeight="1">
      <c r="A1054" s="1"/>
      <c r="D1054" s="88"/>
      <c r="E1054" s="1"/>
      <c r="F1054" s="2"/>
      <c r="G1054" s="12"/>
      <c r="M1054" s="3"/>
      <c r="N1054" s="1"/>
      <c r="O1054" s="4"/>
      <c r="P1054" s="1"/>
    </row>
    <row r="1055" spans="1:16" ht="15" customHeight="1">
      <c r="A1055" s="1"/>
      <c r="D1055" s="88"/>
      <c r="E1055" s="1"/>
      <c r="F1055" s="2"/>
      <c r="G1055" s="12"/>
      <c r="M1055" s="3"/>
      <c r="N1055" s="1"/>
      <c r="O1055" s="4"/>
      <c r="P1055" s="1"/>
    </row>
    <row r="1056" spans="1:16" ht="15" customHeight="1">
      <c r="A1056" s="1"/>
      <c r="D1056" s="88"/>
      <c r="E1056" s="1"/>
      <c r="F1056" s="2"/>
      <c r="G1056" s="12"/>
      <c r="M1056" s="3"/>
      <c r="N1056" s="1"/>
      <c r="O1056" s="4"/>
      <c r="P1056" s="1"/>
    </row>
    <row r="1057" spans="1:16" ht="15" customHeight="1">
      <c r="A1057" s="1"/>
      <c r="D1057" s="88"/>
      <c r="E1057" s="1"/>
      <c r="F1057" s="2"/>
      <c r="G1057" s="12"/>
      <c r="M1057" s="3"/>
      <c r="N1057" s="1"/>
      <c r="O1057" s="4"/>
      <c r="P1057" s="1"/>
    </row>
    <row r="1058" spans="1:16" ht="15" customHeight="1">
      <c r="A1058" s="1"/>
      <c r="D1058" s="88"/>
      <c r="E1058" s="1"/>
      <c r="F1058" s="2"/>
      <c r="G1058" s="12"/>
      <c r="M1058" s="3"/>
      <c r="N1058" s="1"/>
      <c r="O1058" s="4"/>
      <c r="P1058" s="1"/>
    </row>
    <row r="1059" spans="1:16" ht="15" customHeight="1">
      <c r="A1059" s="1"/>
      <c r="D1059" s="88"/>
      <c r="E1059" s="1"/>
      <c r="F1059" s="2"/>
      <c r="G1059" s="12"/>
      <c r="M1059" s="3"/>
      <c r="N1059" s="1"/>
      <c r="O1059" s="4"/>
      <c r="P1059" s="1"/>
    </row>
    <row r="1060" spans="1:16" ht="15" customHeight="1">
      <c r="A1060" s="1"/>
      <c r="D1060" s="88"/>
      <c r="E1060" s="1"/>
      <c r="F1060" s="2"/>
      <c r="G1060" s="12"/>
      <c r="M1060" s="3"/>
      <c r="N1060" s="1"/>
      <c r="O1060" s="4"/>
      <c r="P1060" s="1"/>
    </row>
    <row r="1061" spans="1:16" ht="15" customHeight="1">
      <c r="A1061" s="1"/>
      <c r="D1061" s="88"/>
      <c r="E1061" s="1"/>
      <c r="F1061" s="2"/>
      <c r="G1061" s="12"/>
      <c r="M1061" s="3"/>
      <c r="N1061" s="1"/>
      <c r="O1061" s="4"/>
      <c r="P1061" s="1"/>
    </row>
    <row r="1062" spans="1:16" ht="15" customHeight="1">
      <c r="A1062" s="1"/>
      <c r="D1062" s="88"/>
      <c r="E1062" s="1"/>
      <c r="F1062" s="2"/>
      <c r="G1062" s="12"/>
      <c r="M1062" s="3"/>
      <c r="N1062" s="1"/>
      <c r="O1062" s="4"/>
      <c r="P1062" s="1"/>
    </row>
    <row r="1063" spans="1:16" ht="15" customHeight="1">
      <c r="A1063" s="1"/>
      <c r="D1063" s="88"/>
      <c r="E1063" s="1"/>
      <c r="F1063" s="2"/>
      <c r="G1063" s="12"/>
      <c r="M1063" s="3"/>
      <c r="N1063" s="1"/>
      <c r="O1063" s="4"/>
      <c r="P1063" s="1"/>
    </row>
    <row r="1064" spans="1:16" ht="15" customHeight="1">
      <c r="A1064" s="1"/>
      <c r="D1064" s="88"/>
      <c r="E1064" s="1"/>
      <c r="F1064" s="2"/>
      <c r="G1064" s="12"/>
      <c r="M1064" s="3"/>
      <c r="N1064" s="1"/>
      <c r="O1064" s="4"/>
      <c r="P1064" s="1"/>
    </row>
    <row r="1065" spans="1:16" ht="15" customHeight="1">
      <c r="A1065" s="1"/>
      <c r="D1065" s="88"/>
      <c r="E1065" s="1"/>
      <c r="F1065" s="2"/>
      <c r="G1065" s="12"/>
      <c r="M1065" s="3"/>
      <c r="N1065" s="1"/>
      <c r="O1065" s="4"/>
      <c r="P1065" s="1"/>
    </row>
    <row r="1066" spans="1:16" ht="15" customHeight="1">
      <c r="A1066" s="1"/>
      <c r="D1066" s="88"/>
      <c r="E1066" s="1"/>
      <c r="F1066" s="2"/>
      <c r="G1066" s="12"/>
      <c r="M1066" s="3"/>
      <c r="N1066" s="1"/>
      <c r="O1066" s="4"/>
      <c r="P1066" s="1"/>
    </row>
    <row r="1067" spans="1:16" ht="15" customHeight="1">
      <c r="A1067" s="1"/>
      <c r="D1067" s="88"/>
      <c r="E1067" s="1"/>
      <c r="F1067" s="2"/>
      <c r="G1067" s="12"/>
      <c r="M1067" s="3"/>
      <c r="N1067" s="1"/>
      <c r="O1067" s="4"/>
      <c r="P1067" s="1"/>
    </row>
    <row r="1068" spans="1:16" ht="15" customHeight="1">
      <c r="A1068" s="1"/>
      <c r="D1068" s="88"/>
      <c r="E1068" s="1"/>
      <c r="F1068" s="2"/>
      <c r="G1068" s="12"/>
      <c r="M1068" s="3"/>
      <c r="N1068" s="1"/>
      <c r="O1068" s="4"/>
      <c r="P1068" s="1"/>
    </row>
    <row r="1069" spans="1:16" ht="15" customHeight="1">
      <c r="A1069" s="1"/>
      <c r="D1069" s="88"/>
      <c r="E1069" s="1"/>
      <c r="F1069" s="2"/>
      <c r="G1069" s="12"/>
      <c r="M1069" s="3"/>
      <c r="N1069" s="1"/>
      <c r="O1069" s="4"/>
      <c r="P1069" s="1"/>
    </row>
    <row r="1070" spans="1:16" ht="15" customHeight="1">
      <c r="A1070" s="1"/>
      <c r="D1070" s="88"/>
      <c r="E1070" s="1"/>
      <c r="F1070" s="2"/>
      <c r="G1070" s="12"/>
      <c r="M1070" s="3"/>
      <c r="N1070" s="1"/>
      <c r="O1070" s="4"/>
      <c r="P1070" s="1"/>
    </row>
    <row r="1071" spans="1:16" ht="15" customHeight="1">
      <c r="A1071" s="1"/>
      <c r="D1071" s="88"/>
      <c r="E1071" s="1"/>
      <c r="F1071" s="2"/>
      <c r="G1071" s="12"/>
      <c r="M1071" s="3"/>
      <c r="N1071" s="1"/>
      <c r="O1071" s="4"/>
      <c r="P1071" s="1"/>
    </row>
    <row r="1072" spans="1:16" ht="15" customHeight="1">
      <c r="A1072" s="1"/>
      <c r="D1072" s="88"/>
      <c r="E1072" s="1"/>
      <c r="F1072" s="2"/>
      <c r="G1072" s="12"/>
      <c r="M1072" s="3"/>
      <c r="N1072" s="1"/>
      <c r="O1072" s="4"/>
      <c r="P1072" s="1"/>
    </row>
    <row r="1073" spans="1:16" ht="15" customHeight="1">
      <c r="A1073" s="1"/>
      <c r="D1073" s="88"/>
      <c r="E1073" s="1"/>
      <c r="F1073" s="2"/>
      <c r="G1073" s="12"/>
      <c r="M1073" s="3"/>
      <c r="N1073" s="1"/>
      <c r="O1073" s="4"/>
      <c r="P1073" s="1"/>
    </row>
    <row r="1074" spans="1:16" ht="15" customHeight="1">
      <c r="A1074" s="1"/>
      <c r="D1074" s="88"/>
      <c r="E1074" s="1"/>
      <c r="F1074" s="2"/>
      <c r="G1074" s="12"/>
      <c r="M1074" s="3"/>
      <c r="N1074" s="1"/>
      <c r="O1074" s="4"/>
      <c r="P1074" s="1"/>
    </row>
    <row r="1075" spans="1:16" ht="15" customHeight="1">
      <c r="A1075" s="1"/>
      <c r="D1075" s="88"/>
      <c r="E1075" s="1"/>
      <c r="F1075" s="2"/>
      <c r="G1075" s="12"/>
      <c r="M1075" s="3"/>
      <c r="N1075" s="1"/>
      <c r="O1075" s="4"/>
      <c r="P1075" s="1"/>
    </row>
    <row r="1076" spans="1:16" ht="15" customHeight="1">
      <c r="A1076" s="1"/>
      <c r="D1076" s="88"/>
      <c r="E1076" s="1"/>
      <c r="F1076" s="2"/>
      <c r="G1076" s="12"/>
      <c r="M1076" s="3"/>
      <c r="N1076" s="1"/>
      <c r="O1076" s="4"/>
      <c r="P1076" s="1"/>
    </row>
    <row r="1077" spans="1:16" ht="15" customHeight="1">
      <c r="A1077" s="1"/>
      <c r="D1077" s="88"/>
      <c r="E1077" s="1"/>
      <c r="F1077" s="2"/>
      <c r="G1077" s="12"/>
      <c r="M1077" s="3"/>
      <c r="N1077" s="1"/>
      <c r="O1077" s="4"/>
      <c r="P1077" s="1"/>
    </row>
    <row r="1078" spans="1:16" ht="15" customHeight="1">
      <c r="A1078" s="1"/>
      <c r="D1078" s="88"/>
      <c r="E1078" s="1"/>
      <c r="F1078" s="2"/>
      <c r="G1078" s="12"/>
      <c r="M1078" s="3"/>
      <c r="N1078" s="1"/>
      <c r="O1078" s="4"/>
      <c r="P1078" s="1"/>
    </row>
    <row r="1079" spans="1:16" ht="15" customHeight="1">
      <c r="A1079" s="1"/>
      <c r="D1079" s="88"/>
      <c r="E1079" s="1"/>
      <c r="F1079" s="2"/>
      <c r="G1079" s="12"/>
      <c r="M1079" s="3"/>
      <c r="N1079" s="1"/>
      <c r="O1079" s="4"/>
      <c r="P1079" s="1"/>
    </row>
    <row r="1080" spans="1:16" ht="15" customHeight="1">
      <c r="A1080" s="1"/>
      <c r="D1080" s="88"/>
      <c r="E1080" s="1"/>
      <c r="F1080" s="2"/>
      <c r="G1080" s="12"/>
      <c r="M1080" s="3"/>
      <c r="N1080" s="1"/>
      <c r="O1080" s="4"/>
      <c r="P1080" s="1"/>
    </row>
    <row r="1081" spans="1:16" ht="15" customHeight="1">
      <c r="A1081" s="1"/>
      <c r="D1081" s="88"/>
      <c r="E1081" s="1"/>
      <c r="F1081" s="2"/>
      <c r="G1081" s="12"/>
      <c r="M1081" s="3"/>
      <c r="N1081" s="1"/>
      <c r="O1081" s="4"/>
      <c r="P1081" s="1"/>
    </row>
    <row r="1082" spans="1:16" ht="15" customHeight="1">
      <c r="A1082" s="1"/>
      <c r="D1082" s="88"/>
      <c r="E1082" s="1"/>
      <c r="F1082" s="2"/>
      <c r="G1082" s="12"/>
      <c r="M1082" s="3"/>
      <c r="N1082" s="1"/>
      <c r="O1082" s="4"/>
      <c r="P1082" s="1"/>
    </row>
    <row r="1083" spans="1:16" ht="15" customHeight="1">
      <c r="A1083" s="1"/>
      <c r="D1083" s="88"/>
      <c r="E1083" s="1"/>
      <c r="F1083" s="2"/>
      <c r="G1083" s="12"/>
      <c r="M1083" s="3"/>
      <c r="N1083" s="1"/>
      <c r="O1083" s="4"/>
      <c r="P1083" s="1"/>
    </row>
    <row r="1084" spans="1:16" ht="15" customHeight="1">
      <c r="A1084" s="1"/>
      <c r="D1084" s="88"/>
      <c r="E1084" s="1"/>
      <c r="F1084" s="2"/>
      <c r="G1084" s="12"/>
      <c r="M1084" s="3"/>
      <c r="N1084" s="1"/>
      <c r="O1084" s="4"/>
      <c r="P1084" s="1"/>
    </row>
    <row r="1085" spans="1:16" ht="15" customHeight="1">
      <c r="A1085" s="1"/>
      <c r="D1085" s="88"/>
      <c r="E1085" s="1"/>
      <c r="F1085" s="2"/>
      <c r="G1085" s="12"/>
      <c r="M1085" s="3"/>
      <c r="N1085" s="1"/>
      <c r="O1085" s="4"/>
      <c r="P1085" s="1"/>
    </row>
    <row r="1086" spans="1:16" ht="15" customHeight="1">
      <c r="A1086" s="1"/>
      <c r="D1086" s="88"/>
      <c r="E1086" s="1"/>
      <c r="F1086" s="2"/>
      <c r="G1086" s="12"/>
      <c r="M1086" s="3"/>
      <c r="N1086" s="1"/>
      <c r="O1086" s="4"/>
      <c r="P1086" s="1"/>
    </row>
    <row r="1087" spans="1:16" ht="15" customHeight="1">
      <c r="A1087" s="1"/>
      <c r="D1087" s="88"/>
      <c r="E1087" s="1"/>
      <c r="F1087" s="2"/>
      <c r="G1087" s="12"/>
      <c r="M1087" s="3"/>
      <c r="N1087" s="1"/>
      <c r="O1087" s="4"/>
      <c r="P1087" s="1"/>
    </row>
    <row r="1088" spans="1:16" ht="15" customHeight="1">
      <c r="A1088" s="1"/>
      <c r="D1088" s="88"/>
      <c r="E1088" s="1"/>
      <c r="F1088" s="2"/>
      <c r="G1088" s="12"/>
      <c r="M1088" s="3"/>
      <c r="N1088" s="1"/>
      <c r="O1088" s="4"/>
      <c r="P1088" s="1"/>
    </row>
    <row r="1089" spans="1:16" ht="15" customHeight="1">
      <c r="A1089" s="1"/>
      <c r="D1089" s="88"/>
      <c r="E1089" s="1"/>
      <c r="F1089" s="2"/>
      <c r="G1089" s="12"/>
      <c r="M1089" s="3"/>
      <c r="N1089" s="1"/>
      <c r="O1089" s="4"/>
      <c r="P1089" s="1"/>
    </row>
    <row r="1090" spans="1:16" ht="15" customHeight="1">
      <c r="A1090" s="1"/>
      <c r="D1090" s="88"/>
      <c r="E1090" s="1"/>
      <c r="F1090" s="2"/>
      <c r="G1090" s="12"/>
      <c r="M1090" s="3"/>
      <c r="N1090" s="1"/>
      <c r="O1090" s="4"/>
      <c r="P1090" s="1"/>
    </row>
    <row r="1091" spans="1:16" ht="15" customHeight="1">
      <c r="A1091" s="1"/>
      <c r="D1091" s="88"/>
      <c r="E1091" s="1"/>
      <c r="F1091" s="2"/>
      <c r="G1091" s="12"/>
      <c r="M1091" s="3"/>
      <c r="N1091" s="1"/>
      <c r="O1091" s="4"/>
      <c r="P1091" s="1"/>
    </row>
    <row r="1092" spans="1:16" ht="15" customHeight="1">
      <c r="A1092" s="1"/>
      <c r="D1092" s="88"/>
      <c r="E1092" s="1"/>
      <c r="F1092" s="2"/>
      <c r="G1092" s="12"/>
      <c r="M1092" s="3"/>
      <c r="N1092" s="1"/>
      <c r="O1092" s="4"/>
      <c r="P1092" s="1"/>
    </row>
    <row r="1093" spans="1:16" ht="15" customHeight="1">
      <c r="A1093" s="1"/>
      <c r="D1093" s="88"/>
      <c r="E1093" s="1"/>
      <c r="F1093" s="2"/>
      <c r="G1093" s="12"/>
      <c r="M1093" s="3"/>
      <c r="N1093" s="1"/>
      <c r="O1093" s="4"/>
      <c r="P1093" s="1"/>
    </row>
    <row r="1094" spans="1:16" ht="15" customHeight="1">
      <c r="A1094" s="1"/>
      <c r="D1094" s="88"/>
      <c r="E1094" s="1"/>
      <c r="F1094" s="2"/>
      <c r="G1094" s="12"/>
      <c r="M1094" s="3"/>
      <c r="N1094" s="1"/>
      <c r="O1094" s="4"/>
      <c r="P1094" s="1"/>
    </row>
    <row r="1095" spans="1:16" ht="15" customHeight="1">
      <c r="A1095" s="1"/>
      <c r="D1095" s="88"/>
      <c r="E1095" s="1"/>
      <c r="F1095" s="2"/>
      <c r="G1095" s="12"/>
      <c r="M1095" s="3"/>
      <c r="N1095" s="1"/>
      <c r="O1095" s="4"/>
      <c r="P1095" s="1"/>
    </row>
    <row r="1096" spans="1:16" ht="15" customHeight="1">
      <c r="A1096" s="1"/>
      <c r="D1096" s="88"/>
      <c r="E1096" s="1"/>
      <c r="F1096" s="2"/>
      <c r="G1096" s="12"/>
      <c r="M1096" s="3"/>
      <c r="N1096" s="1"/>
      <c r="O1096" s="4"/>
      <c r="P1096" s="1"/>
    </row>
    <row r="1097" spans="1:16" ht="15" customHeight="1">
      <c r="A1097" s="1"/>
      <c r="D1097" s="88"/>
      <c r="E1097" s="1"/>
      <c r="F1097" s="2"/>
      <c r="G1097" s="12"/>
      <c r="M1097" s="3"/>
      <c r="N1097" s="1"/>
      <c r="O1097" s="4"/>
      <c r="P1097" s="1"/>
    </row>
    <row r="1098" spans="1:16" ht="15" customHeight="1">
      <c r="A1098" s="1"/>
      <c r="D1098" s="88"/>
      <c r="E1098" s="1"/>
      <c r="F1098" s="2"/>
      <c r="G1098" s="12"/>
      <c r="M1098" s="3"/>
      <c r="N1098" s="1"/>
      <c r="O1098" s="4"/>
      <c r="P1098" s="1"/>
    </row>
    <row r="1099" spans="1:16" ht="15" customHeight="1">
      <c r="A1099" s="1"/>
      <c r="D1099" s="88"/>
      <c r="E1099" s="1"/>
      <c r="F1099" s="2"/>
      <c r="G1099" s="12"/>
      <c r="M1099" s="3"/>
      <c r="N1099" s="1"/>
      <c r="O1099" s="4"/>
      <c r="P1099" s="1"/>
    </row>
    <row r="1100" spans="1:16" ht="15" customHeight="1">
      <c r="A1100" s="1"/>
      <c r="D1100" s="88"/>
      <c r="E1100" s="1"/>
      <c r="F1100" s="2"/>
      <c r="G1100" s="12"/>
      <c r="M1100" s="3"/>
      <c r="N1100" s="1"/>
      <c r="O1100" s="4"/>
      <c r="P1100" s="1"/>
    </row>
    <row r="1101" spans="1:16" ht="15" customHeight="1">
      <c r="A1101" s="1"/>
      <c r="D1101" s="88"/>
      <c r="E1101" s="1"/>
      <c r="F1101" s="2"/>
      <c r="G1101" s="12"/>
      <c r="M1101" s="3"/>
      <c r="N1101" s="1"/>
      <c r="O1101" s="4"/>
      <c r="P1101" s="1"/>
    </row>
    <row r="1102" spans="1:16" ht="15" customHeight="1">
      <c r="A1102" s="1"/>
      <c r="D1102" s="88"/>
      <c r="E1102" s="1"/>
      <c r="F1102" s="2"/>
      <c r="G1102" s="12"/>
      <c r="M1102" s="3"/>
      <c r="N1102" s="1"/>
      <c r="O1102" s="4"/>
      <c r="P1102" s="1"/>
    </row>
    <row r="1103" spans="1:16" ht="15" customHeight="1">
      <c r="A1103" s="1"/>
      <c r="D1103" s="88"/>
      <c r="E1103" s="1"/>
      <c r="F1103" s="2"/>
      <c r="G1103" s="12"/>
      <c r="M1103" s="3"/>
      <c r="N1103" s="1"/>
      <c r="O1103" s="4"/>
      <c r="P1103" s="1"/>
    </row>
    <row r="1104" spans="1:16" ht="15" customHeight="1">
      <c r="A1104" s="1"/>
      <c r="D1104" s="88"/>
      <c r="E1104" s="1"/>
      <c r="F1104" s="2"/>
      <c r="G1104" s="12"/>
      <c r="M1104" s="3"/>
      <c r="N1104" s="1"/>
      <c r="O1104" s="4"/>
      <c r="P1104" s="1"/>
    </row>
    <row r="1105" spans="1:16" ht="15" customHeight="1">
      <c r="A1105" s="1"/>
      <c r="D1105" s="88"/>
      <c r="E1105" s="1"/>
      <c r="F1105" s="2"/>
      <c r="G1105" s="12"/>
      <c r="M1105" s="3"/>
      <c r="N1105" s="1"/>
      <c r="O1105" s="4"/>
      <c r="P1105" s="1"/>
    </row>
    <row r="1106" spans="1:16" ht="15" customHeight="1">
      <c r="A1106" s="1"/>
      <c r="D1106" s="88"/>
      <c r="E1106" s="1"/>
      <c r="F1106" s="2"/>
      <c r="G1106" s="12"/>
      <c r="M1106" s="3"/>
      <c r="N1106" s="1"/>
      <c r="O1106" s="4"/>
      <c r="P1106" s="1"/>
    </row>
    <row r="1107" spans="1:16" ht="15" customHeight="1">
      <c r="A1107" s="1"/>
      <c r="D1107" s="88"/>
      <c r="E1107" s="1"/>
      <c r="F1107" s="2"/>
      <c r="G1107" s="12"/>
      <c r="M1107" s="3"/>
      <c r="N1107" s="1"/>
      <c r="O1107" s="4"/>
      <c r="P1107" s="1"/>
    </row>
    <row r="1108" spans="1:16" ht="15" customHeight="1">
      <c r="A1108" s="1"/>
      <c r="D1108" s="88"/>
      <c r="E1108" s="1"/>
      <c r="F1108" s="2"/>
      <c r="G1108" s="12"/>
      <c r="M1108" s="3"/>
      <c r="N1108" s="1"/>
      <c r="O1108" s="4"/>
      <c r="P1108" s="1"/>
    </row>
    <row r="1109" spans="1:16" ht="15" customHeight="1">
      <c r="A1109" s="1"/>
      <c r="D1109" s="88"/>
      <c r="E1109" s="1"/>
      <c r="F1109" s="2"/>
      <c r="G1109" s="12"/>
      <c r="M1109" s="3"/>
      <c r="N1109" s="1"/>
      <c r="O1109" s="4"/>
      <c r="P1109" s="1"/>
    </row>
    <row r="1110" spans="1:16" ht="15" customHeight="1">
      <c r="A1110" s="1"/>
      <c r="D1110" s="88"/>
      <c r="E1110" s="1"/>
      <c r="F1110" s="2"/>
      <c r="G1110" s="12"/>
      <c r="M1110" s="3"/>
      <c r="N1110" s="1"/>
      <c r="O1110" s="4"/>
      <c r="P1110" s="1"/>
    </row>
    <row r="1111" spans="1:16" ht="15" customHeight="1">
      <c r="A1111" s="1"/>
      <c r="D1111" s="88"/>
      <c r="E1111" s="1"/>
      <c r="F1111" s="2"/>
      <c r="G1111" s="12"/>
      <c r="M1111" s="3"/>
      <c r="N1111" s="1"/>
      <c r="O1111" s="4"/>
      <c r="P1111" s="1"/>
    </row>
    <row r="1112" spans="1:16" ht="15" customHeight="1">
      <c r="A1112" s="1"/>
      <c r="D1112" s="88"/>
      <c r="E1112" s="1"/>
      <c r="F1112" s="2"/>
      <c r="G1112" s="12"/>
      <c r="M1112" s="3"/>
      <c r="N1112" s="1"/>
      <c r="O1112" s="4"/>
      <c r="P1112" s="1"/>
    </row>
    <row r="1113" spans="1:16" ht="15" customHeight="1">
      <c r="A1113" s="1"/>
      <c r="D1113" s="88"/>
      <c r="E1113" s="1"/>
      <c r="F1113" s="2"/>
      <c r="G1113" s="12"/>
      <c r="M1113" s="3"/>
      <c r="N1113" s="1"/>
      <c r="O1113" s="4"/>
      <c r="P1113" s="1"/>
    </row>
    <row r="1114" spans="1:16" ht="15" customHeight="1">
      <c r="A1114" s="1"/>
      <c r="D1114" s="88"/>
      <c r="E1114" s="1"/>
      <c r="F1114" s="2"/>
      <c r="G1114" s="12"/>
      <c r="M1114" s="3"/>
      <c r="N1114" s="1"/>
      <c r="O1114" s="4"/>
      <c r="P1114" s="1"/>
    </row>
    <row r="1115" spans="1:16" ht="15" customHeight="1">
      <c r="A1115" s="1"/>
      <c r="D1115" s="88"/>
      <c r="E1115" s="1"/>
      <c r="F1115" s="2"/>
      <c r="G1115" s="12"/>
      <c r="M1115" s="3"/>
      <c r="N1115" s="1"/>
      <c r="O1115" s="4"/>
      <c r="P1115" s="1"/>
    </row>
    <row r="1116" spans="1:16" ht="15" customHeight="1">
      <c r="A1116" s="1"/>
      <c r="D1116" s="88"/>
      <c r="E1116" s="1"/>
      <c r="F1116" s="2"/>
      <c r="G1116" s="12"/>
      <c r="M1116" s="3"/>
      <c r="N1116" s="1"/>
      <c r="O1116" s="4"/>
      <c r="P1116" s="1"/>
    </row>
    <row r="1117" spans="1:16" ht="15" customHeight="1">
      <c r="A1117" s="1"/>
      <c r="D1117" s="88"/>
      <c r="E1117" s="1"/>
      <c r="F1117" s="2"/>
      <c r="G1117" s="12"/>
      <c r="M1117" s="3"/>
      <c r="N1117" s="1"/>
      <c r="O1117" s="4"/>
      <c r="P1117" s="1"/>
    </row>
    <row r="1118" spans="1:16" ht="15" customHeight="1">
      <c r="A1118" s="1"/>
      <c r="D1118" s="88"/>
      <c r="E1118" s="1"/>
      <c r="F1118" s="2"/>
      <c r="G1118" s="12"/>
      <c r="M1118" s="3"/>
      <c r="N1118" s="1"/>
      <c r="O1118" s="4"/>
      <c r="P1118" s="1"/>
    </row>
    <row r="1119" spans="1:16" ht="15" customHeight="1">
      <c r="A1119" s="1"/>
      <c r="D1119" s="88"/>
      <c r="E1119" s="1"/>
      <c r="F1119" s="2"/>
      <c r="G1119" s="12"/>
      <c r="M1119" s="3"/>
      <c r="N1119" s="1"/>
      <c r="O1119" s="4"/>
      <c r="P1119" s="1"/>
    </row>
    <row r="1120" spans="1:16" ht="15" customHeight="1">
      <c r="A1120" s="1"/>
      <c r="D1120" s="88"/>
      <c r="E1120" s="1"/>
      <c r="F1120" s="2"/>
      <c r="G1120" s="12"/>
      <c r="M1120" s="3"/>
      <c r="N1120" s="1"/>
      <c r="O1120" s="4"/>
      <c r="P1120" s="1"/>
    </row>
    <row r="1121" spans="1:16" ht="15" customHeight="1">
      <c r="A1121" s="1"/>
      <c r="D1121" s="88"/>
      <c r="E1121" s="1"/>
      <c r="F1121" s="2"/>
      <c r="G1121" s="12"/>
      <c r="M1121" s="3"/>
      <c r="N1121" s="1"/>
      <c r="O1121" s="4"/>
      <c r="P1121" s="1"/>
    </row>
    <row r="1122" spans="1:16" ht="15" customHeight="1">
      <c r="A1122" s="1"/>
      <c r="D1122" s="88"/>
      <c r="E1122" s="1"/>
      <c r="F1122" s="2"/>
      <c r="G1122" s="12"/>
      <c r="M1122" s="3"/>
      <c r="N1122" s="1"/>
      <c r="O1122" s="4"/>
      <c r="P1122" s="1"/>
    </row>
    <row r="1123" spans="1:16" ht="15" customHeight="1">
      <c r="A1123" s="1"/>
      <c r="D1123" s="88"/>
      <c r="E1123" s="1"/>
      <c r="F1123" s="2"/>
      <c r="G1123" s="12"/>
      <c r="M1123" s="3"/>
      <c r="N1123" s="1"/>
      <c r="O1123" s="4"/>
      <c r="P1123" s="1"/>
    </row>
    <row r="1124" spans="1:16" ht="15" customHeight="1">
      <c r="A1124" s="1"/>
      <c r="D1124" s="88"/>
      <c r="E1124" s="1"/>
      <c r="F1124" s="2"/>
      <c r="G1124" s="12"/>
      <c r="M1124" s="3"/>
      <c r="N1124" s="1"/>
      <c r="O1124" s="4"/>
      <c r="P1124" s="1"/>
    </row>
    <row r="1125" spans="1:16" ht="15" customHeight="1">
      <c r="A1125" s="1"/>
      <c r="D1125" s="88"/>
      <c r="E1125" s="1"/>
      <c r="F1125" s="2"/>
      <c r="G1125" s="12"/>
      <c r="M1125" s="3"/>
      <c r="N1125" s="1"/>
      <c r="O1125" s="4"/>
      <c r="P1125" s="1"/>
    </row>
    <row r="1126" spans="1:16" ht="15" customHeight="1">
      <c r="A1126" s="1"/>
      <c r="D1126" s="88"/>
      <c r="E1126" s="1"/>
      <c r="F1126" s="2"/>
      <c r="G1126" s="12"/>
      <c r="M1126" s="3"/>
      <c r="N1126" s="1"/>
      <c r="O1126" s="4"/>
      <c r="P1126" s="1"/>
    </row>
    <row r="1127" spans="1:16" ht="15" customHeight="1">
      <c r="A1127" s="1"/>
      <c r="D1127" s="88"/>
      <c r="E1127" s="1"/>
      <c r="F1127" s="2"/>
      <c r="G1127" s="12"/>
      <c r="M1127" s="3"/>
      <c r="N1127" s="1"/>
      <c r="O1127" s="4"/>
      <c r="P1127" s="1"/>
    </row>
    <row r="1128" spans="1:16" ht="15" customHeight="1">
      <c r="A1128" s="1"/>
      <c r="D1128" s="88"/>
      <c r="E1128" s="1"/>
      <c r="F1128" s="2"/>
      <c r="G1128" s="12"/>
      <c r="M1128" s="3"/>
      <c r="N1128" s="1"/>
      <c r="O1128" s="4"/>
      <c r="P1128" s="1"/>
    </row>
    <row r="1129" spans="1:16" ht="15" customHeight="1">
      <c r="A1129" s="1"/>
      <c r="D1129" s="88"/>
      <c r="E1129" s="1"/>
      <c r="F1129" s="2"/>
      <c r="G1129" s="12"/>
      <c r="M1129" s="3"/>
      <c r="N1129" s="1"/>
      <c r="O1129" s="4"/>
      <c r="P1129" s="1"/>
    </row>
    <row r="1130" spans="1:16" ht="15" customHeight="1">
      <c r="A1130" s="1"/>
      <c r="D1130" s="88"/>
      <c r="E1130" s="1"/>
      <c r="F1130" s="2"/>
      <c r="G1130" s="12"/>
      <c r="M1130" s="3"/>
      <c r="N1130" s="1"/>
      <c r="O1130" s="4"/>
      <c r="P1130" s="1"/>
    </row>
    <row r="1131" spans="1:16" ht="15" customHeight="1">
      <c r="A1131" s="1"/>
      <c r="D1131" s="88"/>
      <c r="E1131" s="1"/>
      <c r="F1131" s="2"/>
      <c r="G1131" s="12"/>
      <c r="M1131" s="3"/>
      <c r="N1131" s="1"/>
      <c r="O1131" s="4"/>
      <c r="P1131" s="1"/>
    </row>
    <row r="1132" spans="1:16" ht="15" customHeight="1">
      <c r="A1132" s="1"/>
      <c r="D1132" s="88"/>
      <c r="E1132" s="1"/>
      <c r="F1132" s="2"/>
      <c r="G1132" s="12"/>
      <c r="M1132" s="3"/>
      <c r="N1132" s="1"/>
      <c r="O1132" s="4"/>
      <c r="P1132" s="1"/>
    </row>
    <row r="1133" spans="1:16" ht="15" customHeight="1">
      <c r="A1133" s="1"/>
      <c r="D1133" s="88"/>
      <c r="E1133" s="1"/>
      <c r="F1133" s="2"/>
      <c r="G1133" s="12"/>
      <c r="M1133" s="3"/>
      <c r="N1133" s="1"/>
      <c r="O1133" s="4"/>
      <c r="P1133" s="1"/>
    </row>
    <row r="1134" spans="1:16" ht="15" customHeight="1">
      <c r="A1134" s="1"/>
      <c r="D1134" s="88"/>
      <c r="E1134" s="1"/>
      <c r="F1134" s="2"/>
      <c r="G1134" s="12"/>
      <c r="M1134" s="3"/>
      <c r="N1134" s="1"/>
      <c r="O1134" s="4"/>
      <c r="P1134" s="1"/>
    </row>
    <row r="1135" spans="1:16" ht="15" customHeight="1">
      <c r="A1135" s="1"/>
      <c r="D1135" s="88"/>
      <c r="E1135" s="1"/>
      <c r="F1135" s="2"/>
      <c r="G1135" s="12"/>
      <c r="M1135" s="3"/>
      <c r="N1135" s="1"/>
      <c r="O1135" s="4"/>
      <c r="P1135" s="1"/>
    </row>
    <row r="1136" spans="1:16" ht="15" customHeight="1">
      <c r="A1136" s="1"/>
      <c r="D1136" s="88"/>
      <c r="E1136" s="1"/>
      <c r="F1136" s="2"/>
      <c r="G1136" s="12"/>
      <c r="M1136" s="3"/>
      <c r="N1136" s="1"/>
      <c r="O1136" s="4"/>
      <c r="P1136" s="1"/>
    </row>
    <row r="1137" spans="1:16" ht="15" customHeight="1">
      <c r="A1137" s="1"/>
      <c r="D1137" s="88"/>
      <c r="E1137" s="1"/>
      <c r="F1137" s="2"/>
      <c r="G1137" s="12"/>
      <c r="M1137" s="3"/>
      <c r="N1137" s="1"/>
      <c r="O1137" s="4"/>
      <c r="P1137" s="1"/>
    </row>
    <row r="1138" spans="1:16" ht="15" customHeight="1">
      <c r="A1138" s="1"/>
      <c r="D1138" s="88"/>
      <c r="E1138" s="1"/>
      <c r="F1138" s="2"/>
      <c r="G1138" s="12"/>
      <c r="M1138" s="3"/>
      <c r="N1138" s="1"/>
      <c r="O1138" s="4"/>
      <c r="P1138" s="1"/>
    </row>
    <row r="1139" spans="1:16" ht="15" customHeight="1">
      <c r="A1139" s="1"/>
      <c r="D1139" s="88"/>
      <c r="E1139" s="1"/>
      <c r="F1139" s="2"/>
      <c r="G1139" s="12"/>
      <c r="M1139" s="3"/>
      <c r="N1139" s="1"/>
      <c r="O1139" s="4"/>
      <c r="P1139" s="1"/>
    </row>
    <row r="1140" spans="1:16" ht="15" customHeight="1">
      <c r="A1140" s="1"/>
      <c r="D1140" s="88"/>
      <c r="E1140" s="1"/>
      <c r="F1140" s="2"/>
      <c r="G1140" s="12"/>
      <c r="M1140" s="3"/>
      <c r="N1140" s="1"/>
      <c r="O1140" s="4"/>
      <c r="P1140" s="1"/>
    </row>
    <row r="1141" spans="1:16" ht="15" customHeight="1">
      <c r="A1141" s="1"/>
      <c r="D1141" s="88"/>
      <c r="E1141" s="1"/>
      <c r="F1141" s="2"/>
      <c r="G1141" s="12"/>
      <c r="M1141" s="3"/>
      <c r="N1141" s="1"/>
      <c r="O1141" s="4"/>
      <c r="P1141" s="1"/>
    </row>
    <row r="1142" spans="1:16" ht="15" customHeight="1">
      <c r="A1142" s="1"/>
      <c r="D1142" s="88"/>
      <c r="E1142" s="1"/>
      <c r="F1142" s="2"/>
      <c r="G1142" s="12"/>
      <c r="M1142" s="3"/>
      <c r="N1142" s="1"/>
      <c r="O1142" s="4"/>
      <c r="P1142" s="1"/>
    </row>
    <row r="1143" spans="1:16" ht="15" customHeight="1">
      <c r="A1143" s="1"/>
      <c r="D1143" s="88"/>
      <c r="E1143" s="1"/>
      <c r="F1143" s="2"/>
      <c r="G1143" s="12"/>
      <c r="M1143" s="3"/>
      <c r="N1143" s="1"/>
      <c r="O1143" s="4"/>
      <c r="P1143" s="1"/>
    </row>
    <row r="1144" spans="1:16" ht="15" customHeight="1">
      <c r="A1144" s="1"/>
      <c r="D1144" s="88"/>
      <c r="E1144" s="1"/>
      <c r="F1144" s="2"/>
      <c r="G1144" s="12"/>
      <c r="M1144" s="3"/>
      <c r="N1144" s="1"/>
      <c r="O1144" s="4"/>
      <c r="P1144" s="1"/>
    </row>
    <row r="1145" spans="1:16" ht="15" customHeight="1">
      <c r="A1145" s="1"/>
      <c r="D1145" s="88"/>
      <c r="E1145" s="1"/>
      <c r="F1145" s="2"/>
      <c r="G1145" s="12"/>
      <c r="M1145" s="3"/>
      <c r="N1145" s="1"/>
      <c r="O1145" s="4"/>
      <c r="P1145" s="1"/>
    </row>
    <row r="1146" spans="1:16" ht="15" customHeight="1">
      <c r="A1146" s="1"/>
      <c r="D1146" s="88"/>
      <c r="E1146" s="1"/>
      <c r="F1146" s="2"/>
      <c r="G1146" s="12"/>
      <c r="M1146" s="3"/>
      <c r="N1146" s="1"/>
      <c r="O1146" s="4"/>
      <c r="P1146" s="1"/>
    </row>
    <row r="1147" spans="1:16" ht="15" customHeight="1">
      <c r="A1147" s="1"/>
      <c r="D1147" s="88"/>
      <c r="E1147" s="1"/>
      <c r="F1147" s="2"/>
      <c r="G1147" s="12"/>
      <c r="M1147" s="3"/>
      <c r="N1147" s="1"/>
      <c r="O1147" s="4"/>
      <c r="P1147" s="1"/>
    </row>
    <row r="1148" spans="1:16" ht="15" customHeight="1">
      <c r="A1148" s="1"/>
      <c r="D1148" s="88"/>
      <c r="E1148" s="1"/>
      <c r="F1148" s="2"/>
      <c r="G1148" s="12"/>
      <c r="M1148" s="3"/>
      <c r="N1148" s="1"/>
      <c r="O1148" s="4"/>
      <c r="P1148" s="1"/>
    </row>
    <row r="1149" spans="1:16" ht="15" customHeight="1">
      <c r="A1149" s="1"/>
      <c r="D1149" s="88"/>
      <c r="E1149" s="1"/>
      <c r="F1149" s="2"/>
      <c r="G1149" s="12"/>
      <c r="M1149" s="3"/>
      <c r="N1149" s="1"/>
      <c r="O1149" s="4"/>
      <c r="P1149" s="1"/>
    </row>
    <row r="1150" spans="1:16" ht="15" customHeight="1">
      <c r="A1150" s="1"/>
      <c r="D1150" s="88"/>
      <c r="E1150" s="1"/>
      <c r="F1150" s="2"/>
      <c r="G1150" s="12"/>
      <c r="M1150" s="3"/>
      <c r="N1150" s="1"/>
      <c r="O1150" s="4"/>
      <c r="P1150" s="1"/>
    </row>
    <row r="1151" spans="1:16" ht="15" customHeight="1">
      <c r="A1151" s="1"/>
      <c r="D1151" s="88"/>
      <c r="E1151" s="1"/>
      <c r="F1151" s="2"/>
      <c r="G1151" s="12"/>
      <c r="M1151" s="3"/>
      <c r="N1151" s="1"/>
      <c r="O1151" s="4"/>
      <c r="P1151" s="1"/>
    </row>
    <row r="1152" spans="1:16" ht="15" customHeight="1">
      <c r="A1152" s="1"/>
      <c r="D1152" s="88"/>
      <c r="E1152" s="1"/>
      <c r="F1152" s="2"/>
      <c r="G1152" s="12"/>
      <c r="M1152" s="3"/>
      <c r="N1152" s="1"/>
      <c r="O1152" s="4"/>
      <c r="P1152" s="1"/>
    </row>
    <row r="1153" spans="1:16" ht="15" customHeight="1">
      <c r="A1153" s="1"/>
      <c r="D1153" s="88"/>
      <c r="E1153" s="1"/>
      <c r="F1153" s="2"/>
      <c r="G1153" s="12"/>
      <c r="M1153" s="3"/>
      <c r="N1153" s="1"/>
      <c r="O1153" s="4"/>
      <c r="P1153" s="1"/>
    </row>
    <row r="1154" spans="1:16" ht="15" customHeight="1">
      <c r="A1154" s="1"/>
      <c r="D1154" s="88"/>
      <c r="E1154" s="1"/>
      <c r="F1154" s="2"/>
      <c r="G1154" s="12"/>
      <c r="M1154" s="3"/>
      <c r="N1154" s="1"/>
      <c r="O1154" s="4"/>
      <c r="P1154" s="1"/>
    </row>
    <row r="1155" spans="1:16" ht="15" customHeight="1">
      <c r="A1155" s="1"/>
      <c r="D1155" s="88"/>
      <c r="E1155" s="1"/>
      <c r="F1155" s="2"/>
      <c r="G1155" s="12"/>
      <c r="M1155" s="3"/>
      <c r="N1155" s="1"/>
      <c r="O1155" s="4"/>
      <c r="P1155" s="1"/>
    </row>
    <row r="1156" spans="1:16" ht="15" customHeight="1">
      <c r="A1156" s="1"/>
      <c r="D1156" s="88"/>
      <c r="E1156" s="1"/>
      <c r="F1156" s="2"/>
      <c r="G1156" s="12"/>
      <c r="M1156" s="3"/>
      <c r="N1156" s="1"/>
      <c r="O1156" s="4"/>
      <c r="P1156" s="1"/>
    </row>
    <row r="1157" spans="1:16" ht="15" customHeight="1">
      <c r="A1157" s="1"/>
      <c r="D1157" s="88"/>
      <c r="E1157" s="1"/>
      <c r="F1157" s="2"/>
      <c r="G1157" s="12"/>
      <c r="M1157" s="3"/>
      <c r="N1157" s="1"/>
      <c r="O1157" s="4"/>
      <c r="P1157" s="1"/>
    </row>
    <row r="1158" spans="1:16" ht="15" customHeight="1">
      <c r="A1158" s="1"/>
      <c r="D1158" s="88"/>
      <c r="E1158" s="1"/>
      <c r="F1158" s="2"/>
      <c r="G1158" s="12"/>
      <c r="M1158" s="3"/>
      <c r="N1158" s="1"/>
      <c r="O1158" s="4"/>
      <c r="P1158" s="1"/>
    </row>
    <row r="1159" spans="1:16" ht="15" customHeight="1">
      <c r="A1159" s="1"/>
      <c r="D1159" s="88"/>
      <c r="E1159" s="1"/>
      <c r="F1159" s="2"/>
      <c r="G1159" s="12"/>
      <c r="M1159" s="3"/>
      <c r="N1159" s="1"/>
      <c r="O1159" s="4"/>
      <c r="P1159" s="1"/>
    </row>
    <row r="1160" spans="1:16" ht="15" customHeight="1">
      <c r="A1160" s="1"/>
      <c r="D1160" s="88"/>
      <c r="E1160" s="1"/>
      <c r="F1160" s="2"/>
      <c r="G1160" s="12"/>
      <c r="M1160" s="3"/>
      <c r="N1160" s="1"/>
      <c r="O1160" s="4"/>
      <c r="P1160" s="1"/>
    </row>
    <row r="1161" spans="1:16" ht="15" customHeight="1">
      <c r="A1161" s="1"/>
      <c r="D1161" s="88"/>
      <c r="E1161" s="1"/>
      <c r="F1161" s="2"/>
      <c r="G1161" s="12"/>
      <c r="M1161" s="3"/>
      <c r="N1161" s="1"/>
      <c r="O1161" s="4"/>
      <c r="P1161" s="1"/>
    </row>
    <row r="1162" spans="1:16" ht="15" customHeight="1">
      <c r="A1162" s="1"/>
      <c r="D1162" s="88"/>
      <c r="E1162" s="1"/>
      <c r="F1162" s="2"/>
      <c r="G1162" s="12"/>
      <c r="M1162" s="3"/>
      <c r="N1162" s="1"/>
      <c r="O1162" s="4"/>
      <c r="P1162" s="1"/>
    </row>
    <row r="1163" spans="1:16" ht="15" customHeight="1">
      <c r="A1163" s="1"/>
      <c r="D1163" s="88"/>
      <c r="E1163" s="1"/>
      <c r="F1163" s="2"/>
      <c r="G1163" s="12"/>
      <c r="M1163" s="3"/>
      <c r="N1163" s="1"/>
      <c r="O1163" s="4"/>
      <c r="P1163" s="1"/>
    </row>
    <row r="1164" spans="1:16" ht="15" customHeight="1">
      <c r="A1164" s="1"/>
      <c r="D1164" s="88"/>
      <c r="E1164" s="1"/>
      <c r="F1164" s="2"/>
      <c r="G1164" s="12"/>
      <c r="M1164" s="3"/>
      <c r="N1164" s="1"/>
      <c r="O1164" s="4"/>
      <c r="P1164" s="1"/>
    </row>
    <row r="1165" spans="1:16" ht="15" customHeight="1">
      <c r="A1165" s="1"/>
      <c r="D1165" s="88"/>
      <c r="E1165" s="1"/>
      <c r="F1165" s="2"/>
      <c r="G1165" s="12"/>
      <c r="M1165" s="3"/>
      <c r="N1165" s="1"/>
      <c r="O1165" s="4"/>
      <c r="P1165" s="1"/>
    </row>
    <row r="1166" spans="1:16" ht="15" customHeight="1">
      <c r="A1166" s="1"/>
      <c r="D1166" s="88"/>
      <c r="E1166" s="1"/>
      <c r="F1166" s="2"/>
      <c r="G1166" s="12"/>
      <c r="M1166" s="3"/>
      <c r="N1166" s="1"/>
      <c r="O1166" s="4"/>
      <c r="P1166" s="1"/>
    </row>
    <row r="1167" spans="1:16" ht="15" customHeight="1">
      <c r="A1167" s="1"/>
      <c r="D1167" s="88"/>
      <c r="E1167" s="1"/>
      <c r="F1167" s="2"/>
      <c r="G1167" s="12"/>
      <c r="M1167" s="3"/>
      <c r="N1167" s="1"/>
      <c r="O1167" s="4"/>
      <c r="P1167" s="1"/>
    </row>
    <row r="1168" spans="1:16" ht="15" customHeight="1">
      <c r="A1168" s="1"/>
      <c r="D1168" s="88"/>
      <c r="E1168" s="1"/>
      <c r="F1168" s="2"/>
      <c r="G1168" s="12"/>
      <c r="M1168" s="3"/>
      <c r="N1168" s="1"/>
      <c r="O1168" s="4"/>
      <c r="P1168" s="1"/>
    </row>
    <row r="1169" spans="1:16" ht="15" customHeight="1">
      <c r="A1169" s="1"/>
      <c r="D1169" s="88"/>
      <c r="E1169" s="1"/>
      <c r="F1169" s="2"/>
      <c r="G1169" s="12"/>
      <c r="M1169" s="3"/>
      <c r="N1169" s="1"/>
      <c r="O1169" s="4"/>
      <c r="P1169" s="1"/>
    </row>
    <row r="1170" spans="1:16" ht="15" customHeight="1">
      <c r="A1170" s="1"/>
      <c r="D1170" s="88"/>
      <c r="E1170" s="1"/>
      <c r="F1170" s="2"/>
      <c r="G1170" s="12"/>
      <c r="M1170" s="3"/>
      <c r="N1170" s="1"/>
      <c r="O1170" s="4"/>
      <c r="P1170" s="1"/>
    </row>
    <row r="1171" spans="1:16" ht="15" customHeight="1">
      <c r="A1171" s="1"/>
      <c r="D1171" s="88"/>
      <c r="E1171" s="1"/>
      <c r="F1171" s="2"/>
      <c r="G1171" s="12"/>
      <c r="M1171" s="3"/>
      <c r="N1171" s="1"/>
      <c r="O1171" s="4"/>
      <c r="P1171" s="1"/>
    </row>
    <row r="1172" spans="1:16" ht="15" customHeight="1">
      <c r="A1172" s="1"/>
      <c r="D1172" s="88"/>
      <c r="E1172" s="1"/>
      <c r="F1172" s="2"/>
      <c r="G1172" s="12"/>
      <c r="M1172" s="3"/>
      <c r="N1172" s="1"/>
      <c r="O1172" s="4"/>
      <c r="P1172" s="1"/>
    </row>
    <row r="1173" spans="1:16" ht="15" customHeight="1">
      <c r="A1173" s="1"/>
      <c r="D1173" s="88"/>
      <c r="E1173" s="1"/>
      <c r="F1173" s="2"/>
      <c r="G1173" s="12"/>
      <c r="M1173" s="3"/>
      <c r="N1173" s="1"/>
      <c r="O1173" s="4"/>
      <c r="P1173" s="1"/>
    </row>
    <row r="1174" spans="1:16" ht="15" customHeight="1">
      <c r="A1174" s="1"/>
      <c r="D1174" s="88"/>
      <c r="E1174" s="1"/>
      <c r="F1174" s="2"/>
      <c r="G1174" s="12"/>
      <c r="M1174" s="3"/>
      <c r="N1174" s="1"/>
      <c r="O1174" s="4"/>
      <c r="P1174" s="1"/>
    </row>
    <row r="1175" spans="1:16" ht="15" customHeight="1">
      <c r="A1175" s="1"/>
      <c r="D1175" s="88"/>
      <c r="E1175" s="1"/>
      <c r="F1175" s="2"/>
      <c r="G1175" s="12"/>
      <c r="M1175" s="3"/>
      <c r="N1175" s="1"/>
      <c r="O1175" s="4"/>
      <c r="P1175" s="1"/>
    </row>
    <row r="1176" spans="1:16" ht="15" customHeight="1">
      <c r="A1176" s="1"/>
      <c r="D1176" s="88"/>
      <c r="E1176" s="1"/>
      <c r="F1176" s="2"/>
      <c r="G1176" s="12"/>
      <c r="M1176" s="3"/>
      <c r="N1176" s="1"/>
      <c r="O1176" s="4"/>
      <c r="P1176" s="1"/>
    </row>
    <row r="1177" spans="1:16" ht="15" customHeight="1">
      <c r="A1177" s="1"/>
      <c r="D1177" s="88"/>
      <c r="E1177" s="1"/>
      <c r="F1177" s="2"/>
      <c r="G1177" s="12"/>
      <c r="M1177" s="3"/>
      <c r="N1177" s="1"/>
      <c r="O1177" s="4"/>
      <c r="P1177" s="1"/>
    </row>
    <row r="1178" spans="1:16" ht="15" customHeight="1">
      <c r="A1178" s="1"/>
      <c r="D1178" s="88"/>
      <c r="E1178" s="1"/>
      <c r="F1178" s="2"/>
      <c r="G1178" s="12"/>
      <c r="M1178" s="3"/>
      <c r="N1178" s="1"/>
      <c r="O1178" s="4"/>
      <c r="P1178" s="1"/>
    </row>
    <row r="1179" spans="1:16" ht="15" customHeight="1">
      <c r="A1179" s="1"/>
      <c r="D1179" s="88"/>
      <c r="E1179" s="1"/>
      <c r="F1179" s="2"/>
      <c r="G1179" s="12"/>
      <c r="M1179" s="3"/>
      <c r="N1179" s="1"/>
      <c r="O1179" s="4"/>
      <c r="P1179" s="1"/>
    </row>
    <row r="1180" spans="1:16" ht="15" customHeight="1">
      <c r="A1180" s="1"/>
      <c r="D1180" s="88"/>
      <c r="E1180" s="1"/>
      <c r="F1180" s="2"/>
      <c r="G1180" s="12"/>
      <c r="M1180" s="3"/>
      <c r="N1180" s="1"/>
      <c r="O1180" s="4"/>
      <c r="P1180" s="1"/>
    </row>
    <row r="1181" spans="1:16" ht="15" customHeight="1">
      <c r="A1181" s="1"/>
      <c r="D1181" s="88"/>
      <c r="E1181" s="1"/>
      <c r="F1181" s="2"/>
      <c r="G1181" s="12"/>
      <c r="M1181" s="3"/>
      <c r="N1181" s="1"/>
      <c r="O1181" s="4"/>
      <c r="P1181" s="1"/>
    </row>
    <row r="1182" spans="1:16" ht="15" customHeight="1">
      <c r="A1182" s="1"/>
      <c r="D1182" s="88"/>
      <c r="E1182" s="1"/>
      <c r="F1182" s="2"/>
      <c r="G1182" s="12"/>
      <c r="M1182" s="3"/>
      <c r="N1182" s="1"/>
      <c r="O1182" s="4"/>
      <c r="P1182" s="1"/>
    </row>
    <row r="1183" spans="1:16" ht="15" customHeight="1">
      <c r="A1183" s="1"/>
      <c r="D1183" s="88"/>
      <c r="E1183" s="1"/>
      <c r="F1183" s="2"/>
      <c r="G1183" s="12"/>
      <c r="M1183" s="3"/>
      <c r="N1183" s="1"/>
      <c r="O1183" s="4"/>
      <c r="P1183" s="1"/>
    </row>
    <row r="1184" spans="1:16" ht="15" customHeight="1">
      <c r="A1184" s="1"/>
      <c r="D1184" s="88"/>
      <c r="E1184" s="1"/>
      <c r="F1184" s="2"/>
      <c r="G1184" s="12"/>
      <c r="M1184" s="3"/>
      <c r="N1184" s="1"/>
      <c r="O1184" s="4"/>
      <c r="P1184" s="1"/>
    </row>
    <row r="1185" spans="1:16" ht="15" customHeight="1">
      <c r="A1185" s="1"/>
      <c r="D1185" s="88"/>
      <c r="E1185" s="1"/>
      <c r="F1185" s="2"/>
      <c r="G1185" s="12"/>
      <c r="M1185" s="3"/>
      <c r="N1185" s="1"/>
      <c r="O1185" s="4"/>
      <c r="P1185" s="1"/>
    </row>
    <row r="1186" spans="1:16" ht="15" customHeight="1">
      <c r="A1186" s="1"/>
      <c r="D1186" s="88"/>
      <c r="E1186" s="1"/>
      <c r="F1186" s="2"/>
      <c r="G1186" s="12"/>
      <c r="M1186" s="3"/>
      <c r="N1186" s="1"/>
      <c r="O1186" s="4"/>
      <c r="P1186" s="1"/>
    </row>
    <row r="1187" spans="1:16" ht="15" customHeight="1">
      <c r="A1187" s="1"/>
      <c r="D1187" s="88"/>
      <c r="E1187" s="1"/>
      <c r="F1187" s="2"/>
      <c r="G1187" s="12"/>
      <c r="M1187" s="3"/>
      <c r="N1187" s="1"/>
      <c r="O1187" s="4"/>
      <c r="P1187" s="1"/>
    </row>
    <row r="1188" spans="1:16" ht="15" customHeight="1">
      <c r="A1188" s="1"/>
      <c r="D1188" s="88"/>
      <c r="E1188" s="1"/>
      <c r="F1188" s="2"/>
      <c r="G1188" s="12"/>
      <c r="M1188" s="3"/>
      <c r="N1188" s="1"/>
      <c r="O1188" s="4"/>
      <c r="P1188" s="1"/>
    </row>
    <row r="1189" spans="1:16" ht="15" customHeight="1">
      <c r="A1189" s="1"/>
      <c r="D1189" s="88"/>
      <c r="E1189" s="1"/>
      <c r="F1189" s="2"/>
      <c r="G1189" s="12"/>
      <c r="M1189" s="3"/>
      <c r="N1189" s="1"/>
      <c r="O1189" s="4"/>
      <c r="P1189" s="1"/>
    </row>
    <row r="1190" spans="1:16" ht="15" customHeight="1">
      <c r="A1190" s="1"/>
      <c r="D1190" s="88"/>
      <c r="E1190" s="1"/>
      <c r="F1190" s="2"/>
      <c r="G1190" s="12"/>
      <c r="M1190" s="3"/>
      <c r="N1190" s="1"/>
      <c r="O1190" s="4"/>
      <c r="P1190" s="1"/>
    </row>
    <row r="1191" spans="1:16" ht="15" customHeight="1">
      <c r="A1191" s="1"/>
      <c r="D1191" s="88"/>
      <c r="E1191" s="1"/>
      <c r="F1191" s="2"/>
      <c r="G1191" s="12"/>
      <c r="M1191" s="3"/>
      <c r="N1191" s="1"/>
      <c r="O1191" s="4"/>
      <c r="P1191" s="1"/>
    </row>
    <row r="1192" spans="1:16" ht="15" customHeight="1">
      <c r="A1192" s="1"/>
      <c r="D1192" s="88"/>
      <c r="E1192" s="1"/>
      <c r="F1192" s="2"/>
      <c r="G1192" s="12"/>
      <c r="M1192" s="3"/>
      <c r="N1192" s="1"/>
      <c r="O1192" s="4"/>
      <c r="P1192" s="1"/>
    </row>
    <row r="1193" spans="1:16" ht="15" customHeight="1">
      <c r="A1193" s="1"/>
      <c r="D1193" s="88"/>
      <c r="E1193" s="1"/>
      <c r="F1193" s="2"/>
      <c r="G1193" s="12"/>
      <c r="M1193" s="3"/>
      <c r="N1193" s="1"/>
      <c r="O1193" s="4"/>
      <c r="P1193" s="1"/>
    </row>
    <row r="1194" spans="1:16" ht="15" customHeight="1">
      <c r="A1194" s="1"/>
      <c r="D1194" s="88"/>
      <c r="E1194" s="1"/>
      <c r="F1194" s="2"/>
      <c r="G1194" s="12"/>
      <c r="M1194" s="3"/>
      <c r="N1194" s="1"/>
      <c r="O1194" s="4"/>
      <c r="P1194" s="1"/>
    </row>
    <row r="1195" spans="1:16" ht="15" customHeight="1">
      <c r="A1195" s="1"/>
      <c r="D1195" s="88"/>
      <c r="E1195" s="1"/>
      <c r="F1195" s="2"/>
      <c r="G1195" s="12"/>
      <c r="M1195" s="3"/>
      <c r="N1195" s="1"/>
      <c r="O1195" s="4"/>
      <c r="P1195" s="1"/>
    </row>
    <row r="1196" spans="1:16" ht="15" customHeight="1">
      <c r="A1196" s="1"/>
      <c r="D1196" s="88"/>
      <c r="E1196" s="1"/>
      <c r="F1196" s="2"/>
      <c r="G1196" s="12"/>
      <c r="M1196" s="3"/>
      <c r="N1196" s="1"/>
      <c r="O1196" s="4"/>
      <c r="P1196" s="1"/>
    </row>
    <row r="1197" spans="1:16" ht="15" customHeight="1">
      <c r="A1197" s="1"/>
      <c r="D1197" s="88"/>
      <c r="E1197" s="1"/>
      <c r="F1197" s="2"/>
      <c r="G1197" s="12"/>
      <c r="M1197" s="3"/>
      <c r="N1197" s="1"/>
      <c r="O1197" s="4"/>
      <c r="P1197" s="1"/>
    </row>
    <row r="1198" spans="1:16" ht="15" customHeight="1">
      <c r="A1198" s="1"/>
      <c r="D1198" s="88"/>
      <c r="E1198" s="1"/>
      <c r="F1198" s="2"/>
      <c r="G1198" s="12"/>
      <c r="M1198" s="3"/>
      <c r="N1198" s="1"/>
      <c r="O1198" s="4"/>
      <c r="P1198" s="1"/>
    </row>
    <row r="1199" spans="1:16" ht="15" customHeight="1">
      <c r="A1199" s="1"/>
      <c r="D1199" s="88"/>
      <c r="E1199" s="1"/>
      <c r="F1199" s="2"/>
      <c r="G1199" s="12"/>
      <c r="M1199" s="3"/>
      <c r="N1199" s="1"/>
      <c r="O1199" s="4"/>
      <c r="P1199" s="1"/>
    </row>
    <row r="1200" spans="1:16" ht="15" customHeight="1">
      <c r="A1200" s="1"/>
      <c r="D1200" s="88"/>
      <c r="E1200" s="1"/>
      <c r="F1200" s="2"/>
      <c r="G1200" s="12"/>
      <c r="M1200" s="3"/>
      <c r="N1200" s="1"/>
      <c r="O1200" s="4"/>
      <c r="P1200" s="1"/>
    </row>
    <row r="1201" spans="1:16" ht="15" customHeight="1">
      <c r="A1201" s="1"/>
      <c r="D1201" s="88"/>
      <c r="E1201" s="1"/>
      <c r="F1201" s="2"/>
      <c r="G1201" s="12"/>
      <c r="M1201" s="3"/>
      <c r="N1201" s="1"/>
      <c r="O1201" s="4"/>
      <c r="P1201" s="1"/>
    </row>
    <row r="1202" spans="1:16" ht="15" customHeight="1">
      <c r="A1202" s="1"/>
      <c r="D1202" s="88"/>
      <c r="E1202" s="1"/>
      <c r="F1202" s="2"/>
      <c r="G1202" s="12"/>
      <c r="M1202" s="3"/>
      <c r="N1202" s="1"/>
      <c r="O1202" s="4"/>
      <c r="P1202" s="1"/>
    </row>
    <row r="1203" spans="1:16" ht="15" customHeight="1">
      <c r="A1203" s="1"/>
      <c r="D1203" s="88"/>
      <c r="E1203" s="1"/>
      <c r="F1203" s="2"/>
      <c r="G1203" s="12"/>
      <c r="M1203" s="3"/>
      <c r="N1203" s="1"/>
      <c r="O1203" s="4"/>
      <c r="P1203" s="1"/>
    </row>
    <row r="1204" spans="1:16" ht="15" customHeight="1">
      <c r="A1204" s="1"/>
      <c r="D1204" s="88"/>
      <c r="E1204" s="1"/>
      <c r="F1204" s="2"/>
      <c r="G1204" s="12"/>
      <c r="M1204" s="3"/>
      <c r="N1204" s="1"/>
      <c r="O1204" s="4"/>
      <c r="P1204" s="1"/>
    </row>
    <row r="1205" spans="1:16" ht="15" customHeight="1">
      <c r="A1205" s="1"/>
      <c r="D1205" s="88"/>
      <c r="E1205" s="1"/>
      <c r="F1205" s="2"/>
      <c r="G1205" s="12"/>
      <c r="M1205" s="3"/>
      <c r="N1205" s="1"/>
      <c r="O1205" s="4"/>
      <c r="P1205" s="1"/>
    </row>
    <row r="1206" spans="1:16" ht="15" customHeight="1">
      <c r="A1206" s="1"/>
      <c r="D1206" s="88"/>
      <c r="E1206" s="1"/>
      <c r="F1206" s="2"/>
      <c r="G1206" s="12"/>
      <c r="M1206" s="3"/>
      <c r="N1206" s="1"/>
      <c r="O1206" s="4"/>
      <c r="P1206" s="1"/>
    </row>
    <row r="1207" spans="1:16" ht="15" customHeight="1">
      <c r="A1207" s="1"/>
      <c r="D1207" s="88"/>
      <c r="E1207" s="1"/>
      <c r="F1207" s="2"/>
      <c r="G1207" s="12"/>
      <c r="M1207" s="3"/>
      <c r="N1207" s="1"/>
      <c r="O1207" s="4"/>
      <c r="P1207" s="1"/>
    </row>
    <row r="1208" spans="1:16" ht="15" customHeight="1">
      <c r="A1208" s="1"/>
      <c r="D1208" s="88"/>
      <c r="E1208" s="1"/>
      <c r="F1208" s="2"/>
      <c r="G1208" s="12"/>
      <c r="M1208" s="3"/>
      <c r="N1208" s="1"/>
      <c r="O1208" s="4"/>
      <c r="P1208" s="1"/>
    </row>
    <row r="1209" spans="1:16" ht="15" customHeight="1">
      <c r="A1209" s="1"/>
      <c r="D1209" s="88"/>
      <c r="E1209" s="1"/>
      <c r="F1209" s="2"/>
      <c r="G1209" s="12"/>
      <c r="M1209" s="3"/>
      <c r="N1209" s="1"/>
      <c r="O1209" s="4"/>
      <c r="P1209" s="1"/>
    </row>
    <row r="1210" spans="1:16" ht="15" customHeight="1">
      <c r="A1210" s="1"/>
      <c r="D1210" s="88"/>
      <c r="E1210" s="1"/>
      <c r="F1210" s="2"/>
      <c r="G1210" s="12"/>
      <c r="M1210" s="3"/>
      <c r="N1210" s="1"/>
      <c r="O1210" s="4"/>
      <c r="P1210" s="1"/>
    </row>
    <row r="1211" spans="1:16" ht="15" customHeight="1">
      <c r="A1211" s="1"/>
      <c r="D1211" s="88"/>
      <c r="E1211" s="1"/>
      <c r="F1211" s="2"/>
      <c r="G1211" s="12"/>
      <c r="M1211" s="3"/>
      <c r="N1211" s="1"/>
      <c r="O1211" s="4"/>
      <c r="P1211" s="1"/>
    </row>
    <row r="1212" spans="1:16" ht="15" customHeight="1">
      <c r="A1212" s="1"/>
      <c r="D1212" s="88"/>
      <c r="E1212" s="1"/>
      <c r="F1212" s="2"/>
      <c r="G1212" s="12"/>
      <c r="M1212" s="3"/>
      <c r="N1212" s="1"/>
      <c r="O1212" s="4"/>
      <c r="P1212" s="1"/>
    </row>
    <row r="1213" spans="1:16" ht="15" customHeight="1">
      <c r="A1213" s="1"/>
      <c r="D1213" s="88"/>
      <c r="E1213" s="1"/>
      <c r="F1213" s="2"/>
      <c r="G1213" s="12"/>
      <c r="M1213" s="3"/>
      <c r="N1213" s="1"/>
      <c r="O1213" s="4"/>
      <c r="P1213" s="1"/>
    </row>
    <row r="1214" spans="1:16" ht="15" customHeight="1">
      <c r="A1214" s="1"/>
      <c r="D1214" s="88"/>
      <c r="E1214" s="1"/>
      <c r="F1214" s="2"/>
      <c r="G1214" s="12"/>
      <c r="M1214" s="3"/>
      <c r="N1214" s="1"/>
      <c r="O1214" s="4"/>
      <c r="P1214" s="1"/>
    </row>
    <row r="1215" spans="1:16" ht="15" customHeight="1">
      <c r="A1215" s="1"/>
      <c r="D1215" s="88"/>
      <c r="E1215" s="1"/>
      <c r="F1215" s="2"/>
      <c r="G1215" s="12"/>
      <c r="M1215" s="3"/>
      <c r="N1215" s="1"/>
      <c r="O1215" s="4"/>
      <c r="P1215" s="1"/>
    </row>
    <row r="1216" spans="1:16" ht="15" customHeight="1">
      <c r="A1216" s="1"/>
      <c r="D1216" s="88"/>
      <c r="E1216" s="1"/>
      <c r="F1216" s="2"/>
      <c r="G1216" s="12"/>
      <c r="M1216" s="3"/>
      <c r="N1216" s="1"/>
      <c r="O1216" s="4"/>
      <c r="P1216" s="1"/>
    </row>
    <row r="1217" spans="1:16" ht="15" customHeight="1">
      <c r="A1217" s="1"/>
      <c r="D1217" s="88"/>
      <c r="E1217" s="1"/>
      <c r="F1217" s="2"/>
      <c r="G1217" s="12"/>
      <c r="M1217" s="3"/>
      <c r="N1217" s="1"/>
      <c r="O1217" s="4"/>
      <c r="P1217" s="1"/>
    </row>
    <row r="1218" spans="1:16" ht="15" customHeight="1">
      <c r="A1218" s="1"/>
      <c r="D1218" s="88"/>
      <c r="E1218" s="1"/>
      <c r="F1218" s="2"/>
      <c r="G1218" s="12"/>
      <c r="M1218" s="3"/>
      <c r="N1218" s="1"/>
      <c r="O1218" s="4"/>
      <c r="P1218" s="1"/>
    </row>
    <row r="1219" spans="1:16" ht="15" customHeight="1">
      <c r="A1219" s="1"/>
      <c r="D1219" s="88"/>
      <c r="E1219" s="1"/>
      <c r="F1219" s="2"/>
      <c r="G1219" s="12"/>
      <c r="M1219" s="3"/>
      <c r="N1219" s="1"/>
      <c r="O1219" s="4"/>
      <c r="P1219" s="1"/>
    </row>
    <row r="1220" spans="1:16" ht="15" customHeight="1">
      <c r="A1220" s="1"/>
      <c r="D1220" s="88"/>
      <c r="E1220" s="1"/>
      <c r="F1220" s="2"/>
      <c r="G1220" s="12"/>
      <c r="M1220" s="3"/>
      <c r="N1220" s="1"/>
      <c r="O1220" s="4"/>
      <c r="P1220" s="1"/>
    </row>
    <row r="1221" spans="1:16" ht="15" customHeight="1">
      <c r="A1221" s="1"/>
      <c r="D1221" s="88"/>
      <c r="E1221" s="1"/>
      <c r="F1221" s="2"/>
      <c r="G1221" s="12"/>
      <c r="M1221" s="3"/>
      <c r="N1221" s="1"/>
      <c r="O1221" s="4"/>
      <c r="P1221" s="1"/>
    </row>
    <row r="1222" spans="1:16" ht="15" customHeight="1">
      <c r="A1222" s="1"/>
      <c r="D1222" s="88"/>
      <c r="E1222" s="1"/>
      <c r="F1222" s="2"/>
      <c r="G1222" s="12"/>
      <c r="M1222" s="3"/>
      <c r="N1222" s="1"/>
      <c r="O1222" s="4"/>
      <c r="P1222" s="1"/>
    </row>
    <row r="1223" spans="1:16" ht="15" customHeight="1">
      <c r="A1223" s="1"/>
      <c r="D1223" s="88"/>
      <c r="E1223" s="1"/>
      <c r="F1223" s="2"/>
      <c r="G1223" s="12"/>
      <c r="M1223" s="3"/>
      <c r="N1223" s="1"/>
      <c r="O1223" s="4"/>
      <c r="P1223" s="1"/>
    </row>
    <row r="1224" spans="1:16" ht="15" customHeight="1">
      <c r="A1224" s="1"/>
      <c r="D1224" s="88"/>
      <c r="E1224" s="1"/>
      <c r="F1224" s="2"/>
      <c r="G1224" s="12"/>
      <c r="M1224" s="3"/>
      <c r="N1224" s="1"/>
      <c r="O1224" s="4"/>
      <c r="P1224" s="1"/>
    </row>
    <row r="1225" spans="1:16" ht="15" customHeight="1">
      <c r="A1225" s="1"/>
      <c r="D1225" s="88"/>
      <c r="E1225" s="1"/>
      <c r="F1225" s="2"/>
      <c r="G1225" s="12"/>
      <c r="M1225" s="3"/>
      <c r="N1225" s="1"/>
      <c r="O1225" s="4"/>
      <c r="P1225" s="1"/>
    </row>
    <row r="1226" spans="1:16" ht="15" customHeight="1">
      <c r="A1226" s="1"/>
      <c r="D1226" s="88"/>
      <c r="E1226" s="1"/>
      <c r="F1226" s="2"/>
      <c r="G1226" s="12"/>
      <c r="M1226" s="3"/>
      <c r="N1226" s="1"/>
      <c r="O1226" s="4"/>
      <c r="P1226" s="1"/>
    </row>
    <row r="1227" spans="1:16" ht="15" customHeight="1">
      <c r="A1227" s="1"/>
      <c r="D1227" s="88"/>
      <c r="E1227" s="1"/>
      <c r="F1227" s="2"/>
      <c r="G1227" s="12"/>
      <c r="M1227" s="3"/>
      <c r="N1227" s="1"/>
      <c r="O1227" s="4"/>
      <c r="P1227" s="1"/>
    </row>
    <row r="1228" spans="1:16" ht="15" customHeight="1">
      <c r="A1228" s="1"/>
      <c r="D1228" s="88"/>
      <c r="E1228" s="1"/>
      <c r="F1228" s="2"/>
      <c r="G1228" s="12"/>
      <c r="M1228" s="3"/>
      <c r="N1228" s="1"/>
      <c r="O1228" s="4"/>
      <c r="P1228" s="1"/>
    </row>
    <row r="1229" spans="1:16" ht="15" customHeight="1">
      <c r="A1229" s="1"/>
      <c r="D1229" s="88"/>
      <c r="E1229" s="1"/>
      <c r="F1229" s="2"/>
      <c r="G1229" s="12"/>
      <c r="M1229" s="3"/>
      <c r="N1229" s="1"/>
      <c r="O1229" s="4"/>
      <c r="P1229" s="1"/>
    </row>
    <row r="1230" spans="1:16" ht="15" customHeight="1">
      <c r="A1230" s="1"/>
      <c r="D1230" s="88"/>
      <c r="E1230" s="1"/>
      <c r="F1230" s="2"/>
      <c r="G1230" s="12"/>
      <c r="M1230" s="3"/>
      <c r="N1230" s="1"/>
      <c r="O1230" s="4"/>
      <c r="P1230" s="1"/>
    </row>
    <row r="1231" spans="1:16" ht="15" customHeight="1">
      <c r="A1231" s="1"/>
      <c r="D1231" s="88"/>
      <c r="E1231" s="1"/>
      <c r="F1231" s="2"/>
      <c r="G1231" s="12"/>
      <c r="M1231" s="3"/>
      <c r="N1231" s="1"/>
      <c r="O1231" s="4"/>
      <c r="P1231" s="1"/>
    </row>
    <row r="1232" spans="1:16" ht="15" customHeight="1">
      <c r="A1232" s="1"/>
      <c r="D1232" s="88"/>
      <c r="E1232" s="1"/>
      <c r="F1232" s="2"/>
      <c r="G1232" s="12"/>
      <c r="M1232" s="3"/>
      <c r="N1232" s="1"/>
      <c r="O1232" s="4"/>
      <c r="P1232" s="1"/>
    </row>
    <row r="1233" spans="1:16" ht="15" customHeight="1">
      <c r="A1233" s="1"/>
      <c r="D1233" s="88"/>
      <c r="E1233" s="1"/>
      <c r="F1233" s="2"/>
      <c r="G1233" s="12"/>
      <c r="M1233" s="3"/>
      <c r="N1233" s="1"/>
      <c r="O1233" s="4"/>
      <c r="P1233" s="1"/>
    </row>
    <row r="1234" spans="1:16" ht="15" customHeight="1">
      <c r="A1234" s="1"/>
      <c r="D1234" s="88"/>
      <c r="E1234" s="1"/>
      <c r="F1234" s="2"/>
      <c r="G1234" s="12"/>
      <c r="M1234" s="3"/>
      <c r="N1234" s="1"/>
      <c r="O1234" s="4"/>
      <c r="P1234" s="1"/>
    </row>
    <row r="1235" spans="1:16" ht="15" customHeight="1">
      <c r="A1235" s="1"/>
      <c r="D1235" s="88"/>
      <c r="E1235" s="1"/>
      <c r="F1235" s="2"/>
      <c r="G1235" s="12"/>
      <c r="M1235" s="3"/>
      <c r="N1235" s="1"/>
      <c r="O1235" s="4"/>
      <c r="P1235" s="1"/>
    </row>
    <row r="1236" spans="1:16" ht="15" customHeight="1">
      <c r="A1236" s="1"/>
      <c r="D1236" s="88"/>
      <c r="E1236" s="1"/>
      <c r="F1236" s="2"/>
      <c r="G1236" s="12"/>
      <c r="M1236" s="3"/>
      <c r="N1236" s="1"/>
      <c r="O1236" s="4"/>
      <c r="P1236" s="1"/>
    </row>
    <row r="1237" spans="1:16" ht="15" customHeight="1">
      <c r="A1237" s="1"/>
      <c r="D1237" s="88"/>
      <c r="E1237" s="1"/>
      <c r="F1237" s="2"/>
      <c r="G1237" s="12"/>
      <c r="M1237" s="3"/>
      <c r="N1237" s="1"/>
      <c r="O1237" s="4"/>
      <c r="P1237" s="1"/>
    </row>
    <row r="1238" spans="1:16" ht="15" customHeight="1">
      <c r="A1238" s="1"/>
      <c r="D1238" s="88"/>
      <c r="E1238" s="1"/>
      <c r="F1238" s="2"/>
      <c r="G1238" s="12"/>
      <c r="M1238" s="3"/>
      <c r="N1238" s="1"/>
      <c r="O1238" s="4"/>
      <c r="P1238" s="1"/>
    </row>
    <row r="1239" spans="1:16" ht="15" customHeight="1">
      <c r="A1239" s="1"/>
      <c r="D1239" s="88"/>
      <c r="E1239" s="1"/>
      <c r="F1239" s="2"/>
      <c r="G1239" s="12"/>
      <c r="M1239" s="3"/>
      <c r="N1239" s="1"/>
      <c r="O1239" s="4"/>
      <c r="P1239" s="1"/>
    </row>
    <row r="1240" spans="1:16" ht="15" customHeight="1">
      <c r="A1240" s="1"/>
      <c r="D1240" s="88"/>
      <c r="E1240" s="1"/>
      <c r="F1240" s="2"/>
      <c r="G1240" s="12"/>
      <c r="M1240" s="3"/>
      <c r="N1240" s="1"/>
      <c r="O1240" s="4"/>
      <c r="P1240" s="1"/>
    </row>
    <row r="1241" spans="1:16" ht="15" customHeight="1">
      <c r="A1241" s="1"/>
      <c r="D1241" s="88"/>
      <c r="E1241" s="1"/>
      <c r="F1241" s="2"/>
      <c r="G1241" s="12"/>
      <c r="M1241" s="3"/>
      <c r="N1241" s="1"/>
      <c r="O1241" s="4"/>
      <c r="P1241" s="1"/>
    </row>
    <row r="1242" spans="1:16" ht="15" customHeight="1">
      <c r="A1242" s="1"/>
      <c r="D1242" s="88"/>
      <c r="E1242" s="1"/>
      <c r="F1242" s="2"/>
      <c r="G1242" s="12"/>
      <c r="M1242" s="3"/>
      <c r="N1242" s="1"/>
      <c r="O1242" s="4"/>
      <c r="P1242" s="1"/>
    </row>
    <row r="1243" spans="1:16" ht="15" customHeight="1">
      <c r="A1243" s="1"/>
      <c r="D1243" s="88"/>
      <c r="E1243" s="1"/>
      <c r="F1243" s="2"/>
      <c r="G1243" s="12"/>
      <c r="M1243" s="3"/>
      <c r="N1243" s="1"/>
      <c r="O1243" s="4"/>
      <c r="P1243" s="1"/>
    </row>
    <row r="1244" spans="1:16" ht="15" customHeight="1">
      <c r="A1244" s="1"/>
      <c r="D1244" s="88"/>
      <c r="E1244" s="1"/>
      <c r="F1244" s="2"/>
      <c r="G1244" s="12"/>
      <c r="M1244" s="3"/>
      <c r="N1244" s="1"/>
      <c r="O1244" s="4"/>
      <c r="P1244" s="1"/>
    </row>
    <row r="1245" spans="1:16" ht="15" customHeight="1">
      <c r="A1245" s="1"/>
      <c r="D1245" s="88"/>
      <c r="E1245" s="1"/>
      <c r="F1245" s="2"/>
      <c r="G1245" s="12"/>
      <c r="M1245" s="3"/>
      <c r="N1245" s="1"/>
      <c r="O1245" s="4"/>
      <c r="P1245" s="1"/>
    </row>
    <row r="1246" spans="1:16" ht="15" customHeight="1">
      <c r="A1246" s="1"/>
      <c r="D1246" s="88"/>
      <c r="E1246" s="1"/>
      <c r="F1246" s="2"/>
      <c r="G1246" s="12"/>
      <c r="M1246" s="3"/>
      <c r="N1246" s="1"/>
      <c r="O1246" s="4"/>
      <c r="P1246" s="1"/>
    </row>
    <row r="1247" spans="1:16" ht="15" customHeight="1">
      <c r="A1247" s="1"/>
      <c r="D1247" s="88"/>
      <c r="E1247" s="1"/>
      <c r="F1247" s="2"/>
      <c r="G1247" s="12"/>
      <c r="M1247" s="3"/>
      <c r="N1247" s="1"/>
      <c r="O1247" s="4"/>
      <c r="P1247" s="1"/>
    </row>
    <row r="1248" spans="1:16" ht="15" customHeight="1">
      <c r="A1248" s="1"/>
      <c r="D1248" s="88"/>
      <c r="E1248" s="1"/>
      <c r="F1248" s="2"/>
      <c r="G1248" s="12"/>
      <c r="M1248" s="3"/>
      <c r="N1248" s="1"/>
      <c r="O1248" s="4"/>
      <c r="P1248" s="1"/>
    </row>
    <row r="1249" spans="1:16" ht="15" customHeight="1">
      <c r="A1249" s="1"/>
      <c r="D1249" s="88"/>
      <c r="E1249" s="1"/>
      <c r="F1249" s="2"/>
      <c r="G1249" s="12"/>
      <c r="M1249" s="3"/>
      <c r="N1249" s="1"/>
      <c r="O1249" s="4"/>
      <c r="P1249" s="1"/>
    </row>
    <row r="1250" spans="1:16" ht="15" customHeight="1">
      <c r="A1250" s="1"/>
      <c r="D1250" s="88"/>
      <c r="E1250" s="1"/>
      <c r="F1250" s="2"/>
      <c r="G1250" s="12"/>
      <c r="M1250" s="3"/>
      <c r="N1250" s="1"/>
      <c r="O1250" s="4"/>
      <c r="P1250" s="1"/>
    </row>
  </sheetData>
  <autoFilter ref="A1:AB595" xr:uid="{36B27C1B-6A47-4017-8B1F-CA578B7A037D}"/>
  <mergeCells count="15">
    <mergeCell ref="P2:Z2"/>
    <mergeCell ref="S3:U3"/>
    <mergeCell ref="V3:X3"/>
    <mergeCell ref="Y3:Z3"/>
    <mergeCell ref="P3:R3"/>
    <mergeCell ref="F2:F4"/>
    <mergeCell ref="G2:M2"/>
    <mergeCell ref="N2:N4"/>
    <mergeCell ref="O2:O4"/>
    <mergeCell ref="H3:M3"/>
    <mergeCell ref="E2:E4"/>
    <mergeCell ref="A2:A4"/>
    <mergeCell ref="B2:B4"/>
    <mergeCell ref="C2:C4"/>
    <mergeCell ref="D2:D4"/>
  </mergeCells>
  <phoneticPr fontId="2"/>
  <dataValidations count="3">
    <dataValidation imeMode="on" allowBlank="1" showInputMessage="1" showErrorMessage="1" sqref="F271:F273 F275 F278:F281 F560:F561 F284:F454 F5:F265" xr:uid="{882B84BC-43BB-4DF1-A27E-62FCBE0C3E62}"/>
    <dataValidation type="list" allowBlank="1" showInputMessage="1" showErrorMessage="1" sqref="S591:T604 Y591:Y604 V591:W604 P591:Q604 P5:Q589 Y5:Y589 S5:T589 V5:W589 N5:N564 N566:N588" xr:uid="{BF6832EE-863C-4721-ACC7-98E9F16CACEA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588" xr:uid="{5D1DF3F1-CD39-4C6C-A38C-954AC125C71C}">
      <formula1>$AA$5:$AA$10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8" scale="55" orientation="landscape" horizontalDpi="300" verticalDpi="300" r:id="rId1"/>
  <headerFooter alignWithMargins="0">
    <oddHeader>&amp;L&amp;A</oddHeader>
  </headerFooter>
  <rowBreaks count="12" manualBreakCount="12">
    <brk id="52" max="25" man="1"/>
    <brk id="100" max="25" man="1"/>
    <brk id="148" max="25" man="1"/>
    <brk id="196" max="25" man="1"/>
    <brk id="245" max="25" man="1"/>
    <brk id="293" max="25" man="1"/>
    <brk id="341" max="25" man="1"/>
    <brk id="390" max="25" man="1"/>
    <brk id="438" max="25" man="1"/>
    <brk id="486" max="25" man="1"/>
    <brk id="535" max="25" man="1"/>
    <brk id="58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平均工賃（月額）</vt:lpstr>
      <vt:lpstr>平均賃金（時間額）</vt:lpstr>
      <vt:lpstr>施設数</vt:lpstr>
      <vt:lpstr>就労Ａ型（雇用型）</vt:lpstr>
      <vt:lpstr>就労A型（非雇用型）</vt:lpstr>
      <vt:lpstr>就労B型</vt:lpstr>
      <vt:lpstr>施設数!Print_Area</vt:lpstr>
      <vt:lpstr>'就労Ａ型（雇用型）'!Print_Area</vt:lpstr>
      <vt:lpstr>'就労A型（非雇用型）'!Print_Area</vt:lpstr>
      <vt:lpstr>就労B型!Print_Area</vt:lpstr>
      <vt:lpstr>'平均工賃（月額）'!Print_Area</vt:lpstr>
      <vt:lpstr>'平均賃金（時間額）'!Print_Area</vt:lpstr>
      <vt:lpstr>'就労Ａ型（雇用型）'!Print_Titles</vt:lpstr>
      <vt:lpstr>'就労A型（非雇用型）'!Print_Titles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2025-12-10T01:19:25Z</dcterms:created>
  <dcterms:modified xsi:type="dcterms:W3CDTF">2026-04-15T01:51:42Z</dcterms:modified>
</cp:coreProperties>
</file>